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firstSheet="18" activeTab="2"/>
  </bookViews>
  <sheets>
    <sheet name="封面" sheetId="16" r:id="rId1"/>
    <sheet name="目录" sheetId="17" r:id="rId2"/>
    <sheet name="全市公共预算收入" sheetId="1" r:id="rId3"/>
    <sheet name="全市公共预算支出" sheetId="2" r:id="rId4"/>
    <sheet name="市级公共预算收入" sheetId="23" r:id="rId5"/>
    <sheet name="市级公共预算支出" sheetId="22" r:id="rId6"/>
    <sheet name="全市支出功能科目" sheetId="11" r:id="rId7"/>
    <sheet name="全市支出经济科目" sheetId="9" r:id="rId8"/>
    <sheet name="市级功能科目" sheetId="25" r:id="rId9"/>
    <sheet name="市级经济科目" sheetId="24" r:id="rId10"/>
    <sheet name="全市平衡表" sheetId="7" r:id="rId11"/>
    <sheet name="市级平衡表" sheetId="30" r:id="rId12"/>
    <sheet name="全市转移性收支" sheetId="26" r:id="rId13"/>
    <sheet name="市本级转移性收支" sheetId="34" r:id="rId14"/>
    <sheet name="全市基金收入" sheetId="5" r:id="rId15"/>
    <sheet name="全市基金支出" sheetId="6" r:id="rId16"/>
    <sheet name="市级基金收入" sheetId="27" r:id="rId17"/>
    <sheet name="市级基金支出" sheetId="28" r:id="rId18"/>
    <sheet name="基金平衡" sheetId="3" r:id="rId19"/>
    <sheet name="全市三公经费" sheetId="10" r:id="rId20"/>
    <sheet name="市本级三公经费" sheetId="33" r:id="rId21"/>
    <sheet name="全市国资收支" sheetId="13" r:id="rId22"/>
    <sheet name="市级国资收支" sheetId="29" r:id="rId23"/>
    <sheet name="社会保险基金收支表" sheetId="14" r:id="rId24"/>
    <sheet name="债务1" sheetId="15" r:id="rId25"/>
    <sheet name="债务2" sheetId="32" r:id="rId26"/>
    <sheet name="债务3" sheetId="31" r:id="rId27"/>
  </sheets>
  <externalReferences>
    <externalReference r:id="rId28"/>
  </externalReferences>
  <definedNames>
    <definedName name="_xlnm._FilterDatabase" localSheetId="2" hidden="1">全市公共预算收入!$A$5:$H$27</definedName>
    <definedName name="_xlnm._FilterDatabase" localSheetId="5" hidden="1">市级公共预算支出!$A$5:$L$29</definedName>
    <definedName name="_xlnm._FilterDatabase" localSheetId="6" hidden="1">全市支出功能科目!$A$4:$C$1377</definedName>
    <definedName name="_xlnm._FilterDatabase" localSheetId="8" hidden="1">市级功能科目!$A$4:$E$1377</definedName>
    <definedName name="_xlnm._FilterDatabase" localSheetId="3" hidden="1">全市公共预算支出!$A$5:$J$29</definedName>
    <definedName name="_xlnm._FilterDatabase" localSheetId="15" hidden="1">全市基金支出!$A$4:$D$10</definedName>
    <definedName name="_xlnm._FilterDatabase" localSheetId="10" hidden="1">全市平衡表!$A$4:$D$4</definedName>
    <definedName name="_xlnm.Print_Titles" localSheetId="2">全市公共预算收入!#REF!</definedName>
    <definedName name="_xlnm.Print_Titles" localSheetId="3">全市公共预算支出!$2:$5</definedName>
    <definedName name="_xlnm.Print_Titles" localSheetId="21">全市国资收支!$1:$4</definedName>
    <definedName name="_xlnm.Print_Titles" localSheetId="14">全市基金收入!$2:$5</definedName>
    <definedName name="_xlnm.Print_Titles" localSheetId="10">全市平衡表!$1:$4</definedName>
    <definedName name="_xlnm.Print_Titles" localSheetId="6">全市支出功能科目!$1:$4</definedName>
    <definedName name="_xlnm.Print_Titles" localSheetId="7">全市支出经济科目!$1:$5</definedName>
    <definedName name="_xlnm.Print_Titles" localSheetId="12">全市转移性收支!$1:$4</definedName>
    <definedName name="_xlnm.Print_Titles" localSheetId="13">市本级转移性收支!$1:$4</definedName>
    <definedName name="_xlnm.Print_Titles" localSheetId="8">市级功能科目!$1:$4</definedName>
    <definedName name="_xlnm.Print_Titles" localSheetId="9">市级经济科目!$1:$5</definedName>
  </definedNames>
  <calcPr calcId="144525"/>
</workbook>
</file>

<file path=xl/sharedStrings.xml><?xml version="1.0" encoding="utf-8"?>
<sst xmlns="http://schemas.openxmlformats.org/spreadsheetml/2006/main" count="3868" uniqueCount="1609">
  <si>
    <t>附件</t>
  </si>
  <si>
    <t>神木市
2019年度财政决算（草案）报表</t>
  </si>
  <si>
    <t>神木市财政局
2019年10月</t>
  </si>
  <si>
    <t>目  录</t>
  </si>
  <si>
    <t>内  容</t>
  </si>
  <si>
    <t>页码</t>
  </si>
  <si>
    <t>一、神木市2019年度全市一般公共预算收入执行情况比较表</t>
  </si>
  <si>
    <t>P1</t>
  </si>
  <si>
    <t>二、神木市2019年度全市一般公共预算支出执行情况比较表</t>
  </si>
  <si>
    <t>P2</t>
  </si>
  <si>
    <t>三、神木市2019年度市级一般公共预算收入执行情况比较表</t>
  </si>
  <si>
    <t>P3</t>
  </si>
  <si>
    <t>四、神木市2019年度市级一般公共预算支出执行情况比较表</t>
  </si>
  <si>
    <t>P4</t>
  </si>
  <si>
    <t>五、神木市2019年度全市一般公共预算支出决算表(功能科目）</t>
  </si>
  <si>
    <t>P5-P17</t>
  </si>
  <si>
    <t>六、神木市2019年度全市一般公共预算支出决算表(经济科目）</t>
  </si>
  <si>
    <t>P18-20</t>
  </si>
  <si>
    <t>七、神木市2019年度市级一般公共预算支出决算表(功能科目）</t>
  </si>
  <si>
    <t>P21-P33</t>
  </si>
  <si>
    <t>八、神木市2019年度市级一般公共预算支出决算表(经济科目）</t>
  </si>
  <si>
    <t>P34-P5</t>
  </si>
  <si>
    <t>九、神木市2019年度全市一般公共财政预算收支平衡情况表</t>
  </si>
  <si>
    <t>P36</t>
  </si>
  <si>
    <t>十、神木市2019年度市级一般公共财政预算收支平衡情况表</t>
  </si>
  <si>
    <t>P37</t>
  </si>
  <si>
    <t>十一、神木市2019年度全市一般公共财政预算转移性收支情况表</t>
  </si>
  <si>
    <t>P38-42</t>
  </si>
  <si>
    <t>十二、神木市2019年度市级一般公共财政预算转移性收支情况表</t>
  </si>
  <si>
    <t>P43-P47</t>
  </si>
  <si>
    <t>十三、神木市2019年度全市政府性基金收入执行情况比较表</t>
  </si>
  <si>
    <t>P48</t>
  </si>
  <si>
    <t>十四、神木市2019年度全市政府性基金支出情况比较表</t>
  </si>
  <si>
    <t>P49</t>
  </si>
  <si>
    <t>十五、神木市2019年度市级政府性基金收入执行情况比较表</t>
  </si>
  <si>
    <t>P50</t>
  </si>
  <si>
    <t>十六、神木市2019年度市级政府性基金支出情况比较表</t>
  </si>
  <si>
    <t>P51</t>
  </si>
  <si>
    <t>十七、神木市2019年度政府性基金收支平衡情况表</t>
  </si>
  <si>
    <t>P52</t>
  </si>
  <si>
    <t>十八、神木市2019年度全市“三公”经费执行情况表</t>
  </si>
  <si>
    <t>P53</t>
  </si>
  <si>
    <t>十九、神木市2019年度市级“三公”经费执行情况表</t>
  </si>
  <si>
    <t>P54</t>
  </si>
  <si>
    <t>二十、神木市2019年度全市国有资本经营收支决算表</t>
  </si>
  <si>
    <t>P55</t>
  </si>
  <si>
    <t>二十一、神木市2019年度市级国有资本经营收支决算表</t>
  </si>
  <si>
    <t>P56</t>
  </si>
  <si>
    <t>二十二、神木市2019年度社会保险基金收支决算表</t>
  </si>
  <si>
    <t>P57</t>
  </si>
  <si>
    <t>二十三、神木市2019年度全市和市级地方政府债务情况表</t>
  </si>
  <si>
    <t>P58-P60</t>
  </si>
  <si>
    <t>表一:</t>
  </si>
  <si>
    <t>神木市2019年度全市一般公共预算收入执行情况比较表</t>
  </si>
  <si>
    <t>单位：万元</t>
  </si>
  <si>
    <t>预算科目</t>
  </si>
  <si>
    <t>2018年
决算</t>
  </si>
  <si>
    <t>2019年</t>
  </si>
  <si>
    <t>完成调整预算%</t>
  </si>
  <si>
    <t>比上年
+、-%</t>
  </si>
  <si>
    <t>备注</t>
  </si>
  <si>
    <t>年初预算</t>
  </si>
  <si>
    <t>调整预算</t>
  </si>
  <si>
    <t>决算</t>
  </si>
  <si>
    <t>1、税收收入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</si>
  <si>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</si>
  <si>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</si>
  <si>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</si>
  <si>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</si>
  <si>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</si>
  <si>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</si>
  <si>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</si>
  <si>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</si>
  <si>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</si>
  <si>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</si>
  <si>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</si>
  <si>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</si>
  <si>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</si>
  <si>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2、非税收入</t>
  </si>
  <si>
    <t xml:space="preserve">   专项收入</t>
  </si>
  <si>
    <t xml:space="preserve">   行政事业性收费收入</t>
  </si>
  <si>
    <t xml:space="preserve">   罚没收入</t>
  </si>
  <si>
    <t xml:space="preserve">   国有资本经营预算收入</t>
  </si>
  <si>
    <t xml:space="preserve">   国有资源(资产)有偿使用收入</t>
  </si>
  <si>
    <t xml:space="preserve">   其他收入</t>
  </si>
  <si>
    <t>地方一般公共预算收入</t>
  </si>
  <si>
    <t>表二:</t>
  </si>
  <si>
    <t>神木市2019年度全市一般公共预算支出执行情况比较表</t>
  </si>
  <si>
    <t xml:space="preserve">       </t>
  </si>
  <si>
    <t>占公共预算支出比重</t>
  </si>
  <si>
    <t>1.一般公共服务支出</t>
  </si>
  <si>
    <t>2.公共安全支出</t>
  </si>
  <si>
    <t>3.教育支出</t>
  </si>
  <si>
    <t>4.科学技术支出</t>
  </si>
  <si>
    <t>5.文化体育与传媒支出</t>
  </si>
  <si>
    <t>6.社会保障和就业支出</t>
  </si>
  <si>
    <t>7.医疗卫生与计划生育支出</t>
  </si>
  <si>
    <t>8.节能环保支出</t>
  </si>
  <si>
    <t>9.城乡社区支出</t>
  </si>
  <si>
    <t>10.农林水支出</t>
  </si>
  <si>
    <t>11.交通运输支出</t>
  </si>
  <si>
    <t>12.资源勘探信息等支出</t>
  </si>
  <si>
    <t>13.商业服务业等支出</t>
  </si>
  <si>
    <t>14.金融支出</t>
  </si>
  <si>
    <t>15.援助其他地区支出</t>
  </si>
  <si>
    <t>16.国土海洋气象等支出</t>
  </si>
  <si>
    <t>17.住房保障支出</t>
  </si>
  <si>
    <t>18.粮油物资储备支出</t>
  </si>
  <si>
    <t>19.灾害防治及应急管理支出</t>
  </si>
  <si>
    <t>20.预备费</t>
  </si>
  <si>
    <t>21.其他支出</t>
  </si>
  <si>
    <t>22.债务付息支出</t>
  </si>
  <si>
    <t>23.债务发行费用支出</t>
  </si>
  <si>
    <t>一般公共预算支出合计</t>
  </si>
  <si>
    <t>表三:</t>
  </si>
  <si>
    <t>神木市2019年度市级一般公共预算收入执行情况比较表</t>
  </si>
  <si>
    <t>表四:</t>
  </si>
  <si>
    <t>神木市2019年度市级一般公共预算支出执行情况比较表</t>
  </si>
  <si>
    <t>完成
调整预算%</t>
  </si>
  <si>
    <t>表五：</t>
  </si>
  <si>
    <t>神木市2019年度全市一般公共预算支出决算表(功能科目）</t>
  </si>
  <si>
    <t xml:space="preserve">                                                                        单位：万元</t>
  </si>
  <si>
    <t>科目编码</t>
  </si>
  <si>
    <t>科目名称</t>
  </si>
  <si>
    <t>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</si>
  <si>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</si>
  <si>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</si>
  <si>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</si>
  <si>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</si>
  <si>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</si>
  <si>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</si>
  <si>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</si>
  <si>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</si>
  <si>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</si>
  <si>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</si>
  <si>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</si>
  <si>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</si>
  <si>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</si>
  <si>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</si>
  <si>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</si>
  <si>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</si>
  <si>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</si>
  <si>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</si>
  <si>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</si>
  <si>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</si>
  <si>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</si>
  <si>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</si>
  <si>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</si>
  <si>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</si>
  <si>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</si>
  <si>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</si>
  <si>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</si>
  <si>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</si>
  <si>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</si>
  <si>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</si>
  <si>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</si>
  <si>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</si>
  <si>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</si>
  <si>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</si>
  <si>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</si>
  <si>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</si>
  <si>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</si>
  <si>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</si>
  <si>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</si>
  <si>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</si>
  <si>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</si>
  <si>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</si>
  <si>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</si>
  <si>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</si>
  <si>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</si>
  <si>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</si>
  <si>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</si>
  <si>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</si>
  <si>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</si>
  <si>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</si>
  <si>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</si>
  <si>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</si>
  <si>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</si>
  <si>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</si>
  <si>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</si>
  <si>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</si>
  <si>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</si>
  <si>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</si>
  <si>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</si>
  <si>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</si>
  <si>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</si>
  <si>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</si>
  <si>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</si>
  <si>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</si>
  <si>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</si>
  <si>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</si>
  <si>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</si>
  <si>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</si>
  <si>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</si>
  <si>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</si>
  <si>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</si>
  <si>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</si>
  <si>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</si>
  <si>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</si>
  <si>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</si>
  <si>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</si>
  <si>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</si>
  <si>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</si>
  <si>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</si>
  <si>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</si>
  <si>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</si>
  <si>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</si>
  <si>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</si>
  <si>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</si>
  <si>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</si>
  <si>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</si>
  <si>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</si>
  <si>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</si>
  <si>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</si>
  <si>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</si>
  <si>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</si>
  <si>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</si>
  <si>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</si>
  <si>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</si>
  <si>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</si>
  <si>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</si>
  <si>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</si>
  <si>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</si>
  <si>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</si>
  <si>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</si>
  <si>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</si>
  <si>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</si>
  <si>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</si>
  <si>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</si>
  <si>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</si>
  <si>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</si>
  <si>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</si>
  <si>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</si>
  <si>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</si>
  <si>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</si>
  <si>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</si>
  <si>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</si>
  <si>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</si>
  <si>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</si>
  <si>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</si>
  <si>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</si>
  <si>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</si>
  <si>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</si>
  <si>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</si>
  <si>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</si>
  <si>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</si>
  <si>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</si>
  <si>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</si>
  <si>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</si>
  <si>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</si>
  <si>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</si>
  <si>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</si>
  <si>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</si>
  <si>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</si>
  <si>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</si>
  <si>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</si>
  <si>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</si>
  <si>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</si>
  <si>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</si>
  <si>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</si>
  <si>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</si>
  <si>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</si>
  <si>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</si>
  <si>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</si>
  <si>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</si>
  <si>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</si>
  <si>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</si>
  <si>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</si>
  <si>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</si>
  <si>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</si>
  <si>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</si>
  <si>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</si>
  <si>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</si>
  <si>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</si>
  <si>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</si>
  <si>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</si>
  <si>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</si>
  <si>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</si>
  <si>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</si>
  <si>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</si>
  <si>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</si>
  <si>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</si>
  <si>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</si>
  <si>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</si>
  <si>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</si>
  <si>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</si>
  <si>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</si>
  <si>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</si>
  <si>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</si>
  <si>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</si>
  <si>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</si>
  <si>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</si>
  <si>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</si>
  <si>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</si>
  <si>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</si>
  <si>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</si>
  <si>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</si>
  <si>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</si>
  <si>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</si>
  <si>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</si>
  <si>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</si>
  <si>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</si>
  <si>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</si>
  <si>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</si>
  <si>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</si>
  <si>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</si>
  <si>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</si>
  <si>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</si>
  <si>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</si>
  <si>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</si>
  <si>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</si>
  <si>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</si>
  <si>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</si>
  <si>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</si>
  <si>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</si>
  <si>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</si>
  <si>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</si>
  <si>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</si>
  <si>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</si>
  <si>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</si>
  <si>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</si>
  <si>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</si>
  <si>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</si>
  <si>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</si>
  <si>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</si>
  <si>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</si>
  <si>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</si>
  <si>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</si>
  <si>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</si>
  <si>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</si>
  <si>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</si>
  <si>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</si>
  <si>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</si>
  <si>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</si>
  <si>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</si>
  <si>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</si>
  <si>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</si>
  <si>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</si>
  <si>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</si>
  <si>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</si>
  <si>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</si>
  <si>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</si>
  <si>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</si>
  <si>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</si>
  <si>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</si>
  <si>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</si>
  <si>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</si>
  <si>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</si>
  <si>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</si>
  <si>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</si>
  <si>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</si>
  <si>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</si>
  <si>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</si>
  <si>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</si>
  <si>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</si>
  <si>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</si>
  <si>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</si>
  <si>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</si>
  <si>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</si>
  <si>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</si>
  <si>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</si>
  <si>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</si>
  <si>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</si>
  <si>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</si>
  <si>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</si>
  <si>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</si>
  <si>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</si>
  <si>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</si>
  <si>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</si>
  <si>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</si>
  <si>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</si>
  <si>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</si>
  <si>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</si>
  <si>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</si>
  <si>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</si>
  <si>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</si>
  <si>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</si>
  <si>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</si>
  <si>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</si>
  <si>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</si>
  <si>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</si>
  <si>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</si>
  <si>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</si>
  <si>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</si>
  <si>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</si>
  <si>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</si>
  <si>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</si>
  <si>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</si>
  <si>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</si>
  <si>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</si>
  <si>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</si>
  <si>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</si>
  <si>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</si>
  <si>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</si>
  <si>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</si>
  <si>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</si>
  <si>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</si>
  <si>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</si>
  <si>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</si>
  <si>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</si>
  <si>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</si>
  <si>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</si>
  <si>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</si>
  <si>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</si>
  <si>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</si>
  <si>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</si>
  <si>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</si>
  <si>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</si>
  <si>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</si>
  <si>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</si>
  <si>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</si>
  <si>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</si>
  <si>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</si>
  <si>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</si>
  <si>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</si>
  <si>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</si>
  <si>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</si>
  <si>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</si>
  <si>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</si>
  <si>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</si>
  <si>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</si>
  <si>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</si>
  <si>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</si>
  <si>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</si>
  <si>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</si>
  <si>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</si>
  <si>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</si>
  <si>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</si>
  <si>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</si>
  <si>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</si>
  <si>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</si>
  <si>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</si>
  <si>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</si>
  <si>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</si>
  <si>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</si>
  <si>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</si>
  <si>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</si>
  <si>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</si>
  <si>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</si>
  <si>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</si>
  <si>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</si>
  <si>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</si>
  <si>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</si>
  <si>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</si>
  <si>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</si>
  <si>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</si>
  <si>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</si>
  <si>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</si>
  <si>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</si>
  <si>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</si>
  <si>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</si>
  <si>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</si>
  <si>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</si>
  <si>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</si>
  <si>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</si>
  <si>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</si>
  <si>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</si>
  <si>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</si>
  <si>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</si>
  <si>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</si>
  <si>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</si>
  <si>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</si>
  <si>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</si>
  <si>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</si>
  <si>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</si>
  <si>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</si>
  <si>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</si>
  <si>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</si>
  <si>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</si>
  <si>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</si>
  <si>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</si>
  <si>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</si>
  <si>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</si>
  <si>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</si>
  <si>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</si>
  <si>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</si>
  <si>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</si>
  <si>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</si>
  <si>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</si>
  <si>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</si>
  <si>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</si>
  <si>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</si>
  <si>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</si>
  <si>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</si>
  <si>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</si>
  <si>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</si>
  <si>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</si>
  <si>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</si>
  <si>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</si>
  <si>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</si>
  <si>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</si>
  <si>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</si>
  <si>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</si>
  <si>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</si>
  <si>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</si>
  <si>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</si>
  <si>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</si>
  <si>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</si>
  <si>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</si>
  <si>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</si>
  <si>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</si>
  <si>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</si>
  <si>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</si>
  <si>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</si>
  <si>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</si>
  <si>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</si>
  <si>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</si>
  <si>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</si>
  <si>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</si>
  <si>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</si>
  <si>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</si>
  <si>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</si>
  <si>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</si>
  <si>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</si>
  <si>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</si>
  <si>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</si>
  <si>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</si>
  <si>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</si>
  <si>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</si>
  <si>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</si>
  <si>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</si>
  <si>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</si>
  <si>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</si>
  <si>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</si>
  <si>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</si>
  <si>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</si>
  <si>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</si>
  <si>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</si>
  <si>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</si>
  <si>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</si>
  <si>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</si>
  <si>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</si>
  <si>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</si>
  <si>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</si>
  <si>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</si>
  <si>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</si>
  <si>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</si>
  <si>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</si>
  <si>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</si>
  <si>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</si>
  <si>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</si>
  <si>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</si>
  <si>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</si>
  <si>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</si>
  <si>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</si>
  <si>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</si>
  <si>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</si>
  <si>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</si>
  <si>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</si>
  <si>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</si>
  <si>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</si>
  <si>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</si>
  <si>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</si>
  <si>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</si>
  <si>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</si>
  <si>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</si>
  <si>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</si>
  <si>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</si>
  <si>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</si>
  <si>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</si>
  <si>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</si>
  <si>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</si>
  <si>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</si>
  <si>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</si>
  <si>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</si>
  <si>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</si>
  <si>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</si>
  <si>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</si>
  <si>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</si>
  <si>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</si>
  <si>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</si>
  <si>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</si>
  <si>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</si>
  <si>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</si>
  <si>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</si>
  <si>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</si>
  <si>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</si>
  <si>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</si>
  <si>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</si>
  <si>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</si>
  <si>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</si>
  <si>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</si>
  <si>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</si>
  <si>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</si>
  <si>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</si>
  <si>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</si>
  <si>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</si>
  <si>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</si>
  <si>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</si>
  <si>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</si>
  <si>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</si>
  <si>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</si>
  <si>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</si>
  <si>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</si>
  <si>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</si>
  <si>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</si>
  <si>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</si>
  <si>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</si>
  <si>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</si>
  <si>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</si>
  <si>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</si>
  <si>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</si>
  <si>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</si>
  <si>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</si>
  <si>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</si>
  <si>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</si>
  <si>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</si>
  <si>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</si>
  <si>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</si>
  <si>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</si>
  <si>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</si>
  <si>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</si>
  <si>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</si>
  <si>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</si>
  <si>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</si>
  <si>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</si>
  <si>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</si>
  <si>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</si>
  <si>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</si>
  <si>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</si>
  <si>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</si>
  <si>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</si>
  <si>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</si>
  <si>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</si>
  <si>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</si>
  <si>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</si>
  <si>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</si>
  <si>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</si>
  <si>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</si>
  <si>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</si>
  <si>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</si>
  <si>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</si>
  <si>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</si>
  <si>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</si>
  <si>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</si>
  <si>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</si>
  <si>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</si>
  <si>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</si>
  <si>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</si>
  <si>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</si>
  <si>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</si>
  <si>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</si>
  <si>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</si>
  <si>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</si>
  <si>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</si>
  <si>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</si>
  <si>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</si>
  <si>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</si>
  <si>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</si>
  <si>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</si>
  <si>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</si>
  <si>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</si>
  <si>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</si>
  <si>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</si>
  <si>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</si>
  <si>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</si>
  <si>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</si>
  <si>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</si>
  <si>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</si>
  <si>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</si>
  <si>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</si>
  <si>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</si>
  <si>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</si>
  <si>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</si>
  <si>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</si>
  <si>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</si>
  <si>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</si>
  <si>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</si>
  <si>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</si>
  <si>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</si>
  <si>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</si>
  <si>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</si>
  <si>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</si>
  <si>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</si>
  <si>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</si>
  <si>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</si>
  <si>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</si>
  <si>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</si>
  <si>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</si>
  <si>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</si>
  <si>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</si>
  <si>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</si>
  <si>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</si>
  <si>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</si>
  <si>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</si>
  <si>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</si>
  <si>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</si>
  <si>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</si>
  <si>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</si>
  <si>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</si>
  <si>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</si>
  <si>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</si>
  <si>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</si>
  <si>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</si>
  <si>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</si>
  <si>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</si>
  <si>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</si>
  <si>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</si>
  <si>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</si>
  <si>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</si>
  <si>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</si>
  <si>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</si>
  <si>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</si>
  <si>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</si>
  <si>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</si>
  <si>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</si>
  <si>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</si>
  <si>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</si>
  <si>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</si>
  <si>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</si>
  <si>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</si>
  <si>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</si>
  <si>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</si>
  <si>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</si>
  <si>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</si>
  <si>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</si>
  <si>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</si>
  <si>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</si>
  <si>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</si>
  <si>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</si>
  <si>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</si>
  <si>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</si>
  <si>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</si>
  <si>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</si>
  <si>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</si>
  <si>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</si>
  <si>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</si>
  <si>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</si>
  <si>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</si>
  <si>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</si>
  <si>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</si>
  <si>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</si>
  <si>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</si>
  <si>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</si>
  <si>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</si>
  <si>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</si>
  <si>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</si>
  <si>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</si>
  <si>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</si>
  <si>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</si>
  <si>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</si>
  <si>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</si>
  <si>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</si>
  <si>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</si>
  <si>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</si>
  <si>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</si>
  <si>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</si>
  <si>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</si>
  <si>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</si>
  <si>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</si>
  <si>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</si>
  <si>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</si>
  <si>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</si>
  <si>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</si>
  <si>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</si>
  <si>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</si>
  <si>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</si>
  <si>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</si>
  <si>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</si>
  <si>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</si>
  <si>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</si>
  <si>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</si>
  <si>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</si>
  <si>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</si>
  <si>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</si>
  <si>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</si>
  <si>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</si>
  <si>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</si>
  <si>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</si>
  <si>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</si>
  <si>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</si>
  <si>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</si>
  <si>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</si>
  <si>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</si>
  <si>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</si>
  <si>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</si>
  <si>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</si>
  <si>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</si>
  <si>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</si>
  <si>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</si>
  <si>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</si>
  <si>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</si>
  <si>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</si>
  <si>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</si>
  <si>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</si>
  <si>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</si>
  <si>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</si>
  <si>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</si>
  <si>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</si>
  <si>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</si>
  <si>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</si>
  <si>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</si>
  <si>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</si>
  <si>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</si>
  <si>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</si>
  <si>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</si>
  <si>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</si>
  <si>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</si>
  <si>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</si>
  <si>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</si>
  <si>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</si>
  <si>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</si>
  <si>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</si>
  <si>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</si>
  <si>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</si>
  <si>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</si>
  <si>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</si>
  <si>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</si>
  <si>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</si>
  <si>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</si>
  <si>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</si>
  <si>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</si>
  <si>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</si>
  <si>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</si>
  <si>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</si>
  <si>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</si>
  <si>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</si>
  <si>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</si>
  <si>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</si>
  <si>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</si>
  <si>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</si>
  <si>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</si>
  <si>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</si>
  <si>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</si>
  <si>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</si>
  <si>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</si>
  <si>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</si>
  <si>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</si>
  <si>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</si>
  <si>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</si>
  <si>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</si>
  <si>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</si>
  <si>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</si>
  <si>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</si>
  <si>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</si>
  <si>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</si>
  <si>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</si>
  <si>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</si>
  <si>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</si>
  <si>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</si>
  <si>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</si>
  <si>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</si>
  <si>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</si>
  <si>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</si>
  <si>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</si>
  <si>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</si>
  <si>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</si>
  <si>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</si>
  <si>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</si>
  <si>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</si>
  <si>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</si>
  <si>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</si>
  <si>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</si>
  <si>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</si>
  <si>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</si>
  <si>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</si>
  <si>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</si>
  <si>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</si>
  <si>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</si>
  <si>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</si>
  <si>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</si>
  <si>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</si>
  <si>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</si>
  <si>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</si>
  <si>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</si>
  <si>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</si>
  <si>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</si>
  <si>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</si>
  <si>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</si>
  <si>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</si>
  <si>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</si>
  <si>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</si>
  <si>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</si>
  <si>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</si>
  <si>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</si>
  <si>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</si>
  <si>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</si>
  <si>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</si>
  <si>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</si>
  <si>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</si>
  <si>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</si>
  <si>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</si>
  <si>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</si>
  <si>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</si>
  <si>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</si>
  <si>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</si>
  <si>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</si>
  <si>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</si>
  <si>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</si>
  <si>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</si>
  <si>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</si>
  <si>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</si>
  <si>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</si>
  <si>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</si>
  <si>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</si>
  <si>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</si>
  <si>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</si>
  <si>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</si>
  <si>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</si>
  <si>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</si>
  <si>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</si>
  <si>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</si>
  <si>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</si>
  <si>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</si>
  <si>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</si>
  <si>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</si>
  <si>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</si>
  <si>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</si>
  <si>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</si>
  <si>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</si>
  <si>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</si>
  <si>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</si>
  <si>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</si>
  <si>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</si>
  <si>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</si>
  <si>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</si>
  <si>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</si>
  <si>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</si>
  <si>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</si>
  <si>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</si>
  <si>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</si>
  <si>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</si>
  <si>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</si>
  <si>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</si>
  <si>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</si>
  <si>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</si>
  <si>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</si>
  <si>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</si>
  <si>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</si>
  <si>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</si>
  <si>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</si>
  <si>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</si>
  <si>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</si>
  <si>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</si>
  <si>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</si>
  <si>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</si>
  <si>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</si>
  <si>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</si>
  <si>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</si>
  <si>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</si>
  <si>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</si>
  <si>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</si>
  <si>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</si>
  <si>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</si>
  <si>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</si>
  <si>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</si>
  <si>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</si>
  <si>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</si>
  <si>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</si>
  <si>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</si>
  <si>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</si>
  <si>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</si>
  <si>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</si>
  <si>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</si>
  <si>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</si>
  <si>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</si>
  <si>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</si>
  <si>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</si>
  <si>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</si>
  <si>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</si>
  <si>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</si>
  <si>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</si>
  <si>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</si>
  <si>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</si>
  <si>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</si>
  <si>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</si>
  <si>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</si>
  <si>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</si>
  <si>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</si>
  <si>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</si>
  <si>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</si>
  <si>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</si>
  <si>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</si>
  <si>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</si>
  <si>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</si>
  <si>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</si>
  <si>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</si>
  <si>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</si>
  <si>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</si>
  <si>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</si>
  <si>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</si>
  <si>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</si>
  <si>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</si>
  <si>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</si>
  <si>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</si>
  <si>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</si>
  <si>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</si>
  <si>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</si>
  <si>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</si>
  <si>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</si>
  <si>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</si>
  <si>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</si>
  <si>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</si>
  <si>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</si>
  <si>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</si>
  <si>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</si>
  <si>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</si>
  <si>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</si>
  <si>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</si>
  <si>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</si>
  <si>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</si>
  <si>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</si>
  <si>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</si>
  <si>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</si>
  <si>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</si>
  <si>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</si>
  <si>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</si>
  <si>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</si>
  <si>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</si>
  <si>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</si>
  <si>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</si>
  <si>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</si>
  <si>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</si>
  <si>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</si>
  <si>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</si>
  <si>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</si>
  <si>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</si>
  <si>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</si>
  <si>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</si>
  <si>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</si>
  <si>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</si>
  <si>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</si>
  <si>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</si>
  <si>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</si>
  <si>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</si>
  <si>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</si>
  <si>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</si>
  <si>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</si>
  <si>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</si>
  <si>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</si>
  <si>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</si>
  <si>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</si>
  <si>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</si>
  <si>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</si>
  <si>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</si>
  <si>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</si>
  <si>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</si>
  <si>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</si>
  <si>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</si>
  <si>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</si>
  <si>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</si>
  <si>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</si>
  <si>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</si>
  <si>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</si>
  <si>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</si>
  <si>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</si>
  <si>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</si>
  <si>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</si>
  <si>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</si>
  <si>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</si>
  <si>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</si>
  <si>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</si>
  <si>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</si>
  <si>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</si>
  <si>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</si>
  <si>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</si>
  <si>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</si>
  <si>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</si>
  <si>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</si>
  <si>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</si>
  <si>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</si>
  <si>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</si>
  <si>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</si>
  <si>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</si>
  <si>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</si>
  <si>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</si>
  <si>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</si>
  <si>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</si>
  <si>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</si>
  <si>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</si>
  <si>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</si>
  <si>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</si>
  <si>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</si>
  <si>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</si>
  <si>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</si>
  <si>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</si>
  <si>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</si>
  <si>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</si>
  <si>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</si>
  <si>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</si>
  <si>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</si>
  <si>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</si>
  <si>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</si>
  <si>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</si>
  <si>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</si>
  <si>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</si>
  <si>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</si>
  <si>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</si>
  <si>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</si>
  <si>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</si>
  <si>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</si>
  <si>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</si>
  <si>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</si>
  <si>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</si>
  <si>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</si>
  <si>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</si>
  <si>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</si>
  <si>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</si>
  <si>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</si>
  <si>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</si>
  <si>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</si>
  <si>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</si>
  <si>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</si>
  <si>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</si>
  <si>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</si>
  <si>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</si>
  <si>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</si>
  <si>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</si>
  <si>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</si>
  <si>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</si>
  <si>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</si>
  <si>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</si>
  <si>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</si>
  <si>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</si>
  <si>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</si>
  <si>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</si>
  <si>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</si>
  <si>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</si>
  <si>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</si>
  <si>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</si>
  <si>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</si>
  <si>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</si>
  <si>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</si>
  <si>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</si>
  <si>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</si>
  <si>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</si>
  <si>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</si>
  <si>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</si>
  <si>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</si>
  <si>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</si>
  <si>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</si>
  <si>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</si>
  <si>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</si>
  <si>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</si>
  <si>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</si>
  <si>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</si>
  <si>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</si>
  <si>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</si>
  <si>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</si>
  <si>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</si>
  <si>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</si>
  <si>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</si>
  <si>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</si>
  <si>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</si>
  <si>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</si>
  <si>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</si>
  <si>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</si>
  <si>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</si>
  <si>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</si>
  <si>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</si>
  <si>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</si>
  <si>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</si>
  <si>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</si>
  <si>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</si>
  <si>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</si>
  <si>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</si>
  <si>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</si>
  <si>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</si>
  <si>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</si>
  <si>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</si>
  <si>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</si>
  <si>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</si>
  <si>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</si>
  <si>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</si>
  <si>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</si>
  <si>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</si>
  <si>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</si>
  <si>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</si>
  <si>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</si>
  <si>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</si>
  <si>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</si>
  <si>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</si>
  <si>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</si>
  <si>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</si>
  <si>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</si>
  <si>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</si>
  <si>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</si>
  <si>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</si>
  <si>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</si>
  <si>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</si>
  <si>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</si>
  <si>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</si>
  <si>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</si>
  <si>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表六：</t>
  </si>
  <si>
    <t>神木市2019年度全市一般公共预算支出决算表(经济科目）</t>
  </si>
  <si>
    <t>单位:万元</t>
  </si>
  <si>
    <t>一般公共预算基本支出</t>
  </si>
  <si>
    <t>小计</t>
  </si>
  <si>
    <t>财政拨款列支数</t>
  </si>
  <si>
    <t>财政权责发生制列支数</t>
  </si>
  <si>
    <t>财政拨款
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</si>
  <si>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</si>
  <si>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</si>
  <si>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</si>
  <si>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</si>
  <si>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</si>
  <si>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</si>
  <si>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</si>
  <si>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</si>
  <si>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</si>
  <si>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</si>
  <si>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</si>
  <si>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</si>
  <si>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</si>
  <si>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</si>
  <si>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</si>
  <si>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</si>
  <si>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</si>
  <si>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</si>
  <si>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</si>
  <si>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</si>
  <si>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</si>
  <si>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</si>
  <si>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</si>
  <si>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</si>
  <si>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</si>
  <si>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</si>
  <si>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</si>
  <si>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</si>
  <si>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</si>
  <si>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</si>
  <si>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</si>
  <si>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</si>
  <si>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</si>
  <si>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</si>
  <si>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</si>
  <si>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</si>
  <si>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</si>
  <si>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</si>
  <si>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</si>
  <si>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</si>
  <si>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</si>
  <si>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</si>
  <si>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</si>
  <si>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</si>
  <si>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</si>
  <si>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</si>
  <si>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</si>
  <si>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</si>
  <si>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</si>
  <si>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</si>
  <si>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</si>
  <si>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</si>
  <si>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</si>
  <si>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</si>
  <si>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</si>
  <si>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</si>
  <si>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表七：</t>
  </si>
  <si>
    <t>神木市2019年度市级一般公共预算支出决算表(功能科目）</t>
  </si>
  <si>
    <t>柳塔</t>
  </si>
  <si>
    <t>表八：</t>
  </si>
  <si>
    <t>神木市2019年度市级一般公共预算支出决算表(经济科目）</t>
  </si>
  <si>
    <t>财政
权责发生制列支数</t>
  </si>
  <si>
    <t>表九：</t>
  </si>
  <si>
    <r>
      <rPr>
        <sz val="20"/>
        <rFont val="方正小标宋简体"/>
        <charset val="134"/>
      </rPr>
      <t>神木市201</t>
    </r>
    <r>
      <rPr>
        <sz val="20"/>
        <rFont val="方正小标宋简体"/>
        <charset val="134"/>
      </rPr>
      <t>9</t>
    </r>
    <r>
      <rPr>
        <sz val="20"/>
        <rFont val="方正小标宋简体"/>
        <charset val="134"/>
      </rPr>
      <t>年度全市一般公共财政预算收支平衡情况表</t>
    </r>
  </si>
  <si>
    <r>
      <rPr>
        <sz val="11"/>
        <rFont val="宋体"/>
        <charset val="134"/>
      </rPr>
      <t xml:space="preserve"> </t>
    </r>
    <r>
      <rPr>
        <sz val="11"/>
        <rFont val="宋体"/>
        <charset val="134"/>
      </rPr>
      <t xml:space="preserve">                          </t>
    </r>
    <r>
      <rPr>
        <sz val="11"/>
        <rFont val="宋体"/>
        <charset val="134"/>
      </rPr>
      <t>单位：万元</t>
    </r>
  </si>
  <si>
    <t>项目</t>
  </si>
  <si>
    <t>一般公共预算收入</t>
  </si>
  <si>
    <t>上级补助收入</t>
  </si>
  <si>
    <t>上解上级支出</t>
  </si>
  <si>
    <t>上年结余</t>
  </si>
  <si>
    <t>债务还本支出</t>
  </si>
  <si>
    <t xml:space="preserve">调入资金   </t>
  </si>
  <si>
    <t>安排预算稳定调节基金</t>
  </si>
  <si>
    <t>债务转贷收入</t>
  </si>
  <si>
    <t>年终结余</t>
  </si>
  <si>
    <t>动用预算稳定调节基金</t>
  </si>
  <si>
    <t xml:space="preserve">    减:结转下年的支出</t>
  </si>
  <si>
    <t xml:space="preserve">    净结余</t>
  </si>
  <si>
    <t>收  入  总  计</t>
  </si>
  <si>
    <t>支  出  总  计</t>
  </si>
  <si>
    <t>表十：</t>
  </si>
  <si>
    <r>
      <rPr>
        <sz val="20"/>
        <rFont val="方正小标宋简体"/>
        <charset val="134"/>
      </rPr>
      <t>神木市201</t>
    </r>
    <r>
      <rPr>
        <sz val="20"/>
        <rFont val="方正小标宋简体"/>
        <charset val="134"/>
      </rPr>
      <t>9年度市级一般公共财政预算收支平衡情况表</t>
    </r>
  </si>
  <si>
    <t>补充预算稳定调节基金</t>
  </si>
  <si>
    <t>补助下级支出</t>
  </si>
  <si>
    <t>柳塔上解收入</t>
  </si>
  <si>
    <t xml:space="preserve">       净结余</t>
  </si>
  <si>
    <t>表十一：</t>
  </si>
  <si>
    <t>神木市2019年度一般公共财政预算转移性收支情况表</t>
  </si>
  <si>
    <t>决 算 数</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</si>
  <si>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</si>
  <si>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</si>
  <si>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</si>
  <si>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</si>
  <si>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</si>
  <si>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</si>
  <si>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</si>
  <si>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</si>
  <si>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</si>
  <si>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</si>
  <si>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</si>
  <si>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</si>
  <si>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</si>
  <si>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</si>
  <si>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</si>
  <si>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</si>
  <si>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</si>
  <si>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</si>
  <si>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</si>
  <si>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</si>
  <si>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</si>
  <si>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</si>
  <si>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</si>
  <si>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</si>
  <si>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</si>
  <si>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</si>
  <si>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</si>
  <si>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</si>
  <si>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</si>
  <si>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</si>
  <si>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</si>
  <si>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</si>
  <si>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</si>
  <si>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</si>
  <si>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</si>
  <si>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</si>
  <si>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</si>
  <si>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</si>
  <si>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</si>
  <si>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</si>
  <si>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</si>
  <si>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</si>
  <si>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</si>
  <si>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</si>
  <si>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</si>
  <si>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</si>
  <si>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</si>
  <si>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</si>
  <si>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</si>
  <si>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</si>
  <si>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</si>
  <si>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</si>
  <si>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</si>
  <si>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</si>
  <si>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</si>
  <si>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</si>
  <si>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</si>
  <si>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</si>
  <si>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</si>
  <si>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</si>
  <si>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</si>
  <si>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</si>
  <si>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</si>
  <si>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</si>
  <si>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</si>
  <si>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</si>
  <si>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</si>
  <si>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</si>
  <si>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</si>
  <si>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</si>
  <si>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</si>
  <si>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</si>
  <si>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</si>
  <si>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</si>
  <si>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</si>
  <si>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</si>
  <si>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</si>
  <si>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</si>
  <si>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</si>
  <si>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</si>
  <si>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</si>
  <si>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</si>
  <si>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</si>
  <si>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</si>
  <si>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</si>
  <si>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</si>
  <si>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</si>
  <si>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</si>
  <si>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</si>
  <si>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</si>
  <si>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</si>
  <si>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</si>
  <si>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</si>
  <si>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</si>
  <si>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</si>
  <si>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</si>
  <si>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</si>
  <si>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</si>
  <si>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</si>
  <si>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</si>
  <si>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</si>
  <si>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</si>
  <si>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</si>
  <si>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</si>
  <si>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</si>
  <si>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</si>
  <si>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</si>
  <si>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</si>
  <si>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</si>
  <si>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</si>
  <si>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</si>
  <si>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</si>
  <si>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</si>
  <si>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</si>
  <si>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</si>
  <si>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</si>
  <si>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</si>
  <si>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</si>
  <si>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</si>
  <si>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 xml:space="preserve">  体制上解收入</t>
  </si>
  <si>
    <t xml:space="preserve">  体制上解支出</t>
  </si>
  <si>
    <t xml:space="preserve">  专项上解收入</t>
  </si>
  <si>
    <t xml:space="preserve">  专项上解支出</t>
  </si>
  <si>
    <t>待偿债置换一般债券上年结余</t>
  </si>
  <si>
    <t>调出资金</t>
  </si>
  <si>
    <t xml:space="preserve">  从政府性基金预算调入</t>
  </si>
  <si>
    <t xml:space="preserve">  从国有资本经营预算调入</t>
  </si>
  <si>
    <t xml:space="preserve">  从其他资金调入</t>
  </si>
  <si>
    <t>债务收入</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</si>
  <si>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</si>
  <si>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</si>
  <si>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</si>
  <si>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</si>
  <si>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</si>
  <si>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</si>
  <si>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</si>
  <si>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</si>
  <si>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</si>
  <si>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</si>
  <si>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</si>
  <si>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</si>
  <si>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</si>
  <si>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</si>
  <si>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</si>
  <si>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</si>
  <si>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</si>
  <si>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</si>
  <si>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</si>
  <si>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</si>
  <si>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</si>
  <si>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</si>
  <si>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</si>
  <si>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</si>
  <si>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</si>
  <si>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</si>
  <si>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</si>
  <si>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</si>
  <si>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</si>
  <si>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</si>
  <si>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</si>
  <si>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</si>
  <si>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</si>
  <si>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</si>
  <si>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</si>
  <si>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</si>
  <si>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</si>
  <si>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</si>
  <si>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</si>
  <si>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r>
      <rPr>
        <b/>
        <sz val="10"/>
        <rFont val="宋体"/>
        <charset val="134"/>
      </rPr>
      <t xml:space="preserve">    </t>
    </r>
    <r>
      <rPr>
        <b/>
        <sz val="10"/>
        <rFont val="宋体"/>
        <charset val="134"/>
      </rPr>
      <t>结转下年的支出</t>
    </r>
  </si>
  <si>
    <r>
      <rPr>
        <b/>
        <sz val="10"/>
        <rFont val="宋体"/>
        <charset val="134"/>
      </rPr>
      <t xml:space="preserve">    </t>
    </r>
    <r>
      <rPr>
        <b/>
        <sz val="10"/>
        <rFont val="宋体"/>
        <charset val="134"/>
      </rPr>
      <t>净结余</t>
    </r>
  </si>
  <si>
    <t>表十二：</t>
  </si>
  <si>
    <t>神木市2019年度市级一般公共财政预算转移性收支情况表</t>
  </si>
  <si>
    <t>补助大柳塔支出</t>
  </si>
  <si>
    <t>表十三:</t>
  </si>
  <si>
    <r>
      <rPr>
        <sz val="20"/>
        <color theme="1"/>
        <rFont val="方正小标宋简体"/>
        <charset val="134"/>
      </rPr>
      <t>神木市201</t>
    </r>
    <r>
      <rPr>
        <sz val="20"/>
        <color theme="1"/>
        <rFont val="方正小标宋简体"/>
        <charset val="134"/>
      </rPr>
      <t>9</t>
    </r>
    <r>
      <rPr>
        <sz val="20"/>
        <color theme="1"/>
        <rFont val="方正小标宋简体"/>
        <charset val="134"/>
      </rPr>
      <t>年度全市政府性基金收入执行情况比较表</t>
    </r>
  </si>
  <si>
    <t>2018年
决算数</t>
  </si>
  <si>
    <t>完成调整
预算
%</t>
  </si>
  <si>
    <t>一、国有土地使用权出让收入</t>
  </si>
  <si>
    <t>二、城市基础设施配套收入</t>
  </si>
  <si>
    <t>三、污水处理费收入</t>
  </si>
  <si>
    <t>本年收入合计</t>
  </si>
  <si>
    <t>四、上年结余</t>
  </si>
  <si>
    <t>五、上级补助</t>
  </si>
  <si>
    <t>收入总计</t>
  </si>
  <si>
    <t>表十四：</t>
  </si>
  <si>
    <t>神木市2018年度全市政府性基金支出情况比较表</t>
  </si>
  <si>
    <t>占基金支出的比例</t>
  </si>
  <si>
    <t>完成调整预算的%</t>
  </si>
  <si>
    <t>预算数</t>
  </si>
  <si>
    <t>调整预算数</t>
  </si>
  <si>
    <t>一、文化体育与传媒支出</t>
  </si>
  <si>
    <t>二、社会保障和就业支出</t>
  </si>
  <si>
    <t>三、城乡社区支出</t>
  </si>
  <si>
    <t>四、其他支出</t>
  </si>
  <si>
    <t>本年支出合计</t>
  </si>
  <si>
    <t>五、政府性基金预算调出资金</t>
  </si>
  <si>
    <t>六、年终结余</t>
  </si>
  <si>
    <t>支出总计</t>
  </si>
  <si>
    <t>表十五:</t>
  </si>
  <si>
    <r>
      <rPr>
        <sz val="20"/>
        <color theme="1"/>
        <rFont val="方正小标宋简体"/>
        <charset val="134"/>
      </rPr>
      <t>神木市2019</t>
    </r>
    <r>
      <rPr>
        <sz val="20"/>
        <color theme="1"/>
        <rFont val="方正小标宋简体"/>
        <charset val="134"/>
      </rPr>
      <t>年度市级政府性基金收入执行情况比较表</t>
    </r>
  </si>
  <si>
    <t>表十六：</t>
  </si>
  <si>
    <t>神木市2018年度市级政府性基金支出情况比较表</t>
  </si>
  <si>
    <t>表十七:</t>
  </si>
  <si>
    <r>
      <rPr>
        <sz val="20"/>
        <color theme="1"/>
        <rFont val="方正小标宋简体"/>
        <charset val="134"/>
      </rPr>
      <t>神木市201</t>
    </r>
    <r>
      <rPr>
        <sz val="20"/>
        <color theme="1"/>
        <rFont val="方正小标宋简体"/>
        <charset val="134"/>
      </rPr>
      <t>9</t>
    </r>
    <r>
      <rPr>
        <sz val="20"/>
        <color theme="1"/>
        <rFont val="方正小标宋简体"/>
        <charset val="134"/>
      </rPr>
      <t>年度政府性基金收支平衡情况表</t>
    </r>
  </si>
  <si>
    <t xml:space="preserve">                      单位：万元</t>
  </si>
  <si>
    <t>金额</t>
  </si>
  <si>
    <t>一、地方政府性基金收入</t>
  </si>
  <si>
    <t>一、政府性基金支出</t>
  </si>
  <si>
    <t>二、上级补助收入</t>
  </si>
  <si>
    <t>二、政府性基金调出</t>
  </si>
  <si>
    <t>三、政府性基金上年结转</t>
  </si>
  <si>
    <t>三、政府性基金年终结余</t>
  </si>
  <si>
    <t>表十八：</t>
  </si>
  <si>
    <r>
      <rPr>
        <sz val="20"/>
        <rFont val="方正小标宋简体"/>
        <charset val="134"/>
      </rPr>
      <t xml:space="preserve"> 神木市201</t>
    </r>
    <r>
      <rPr>
        <sz val="20"/>
        <rFont val="方正小标宋简体"/>
        <charset val="134"/>
      </rPr>
      <t>9</t>
    </r>
    <r>
      <rPr>
        <sz val="20"/>
        <rFont val="方正小标宋简体"/>
        <charset val="134"/>
      </rPr>
      <t>年度“三公”经费执行情况表</t>
    </r>
  </si>
  <si>
    <t>项  目</t>
  </si>
  <si>
    <t>2018年决算</t>
  </si>
  <si>
    <t>2019年决算</t>
  </si>
  <si>
    <t>较上年增减</t>
  </si>
  <si>
    <t>较上年
+、-%</t>
  </si>
  <si>
    <t>备  注</t>
  </si>
  <si>
    <t>因公出国（境）费</t>
  </si>
  <si>
    <t>公务用车购置及运行维护费</t>
  </si>
  <si>
    <t>公务接待费</t>
  </si>
  <si>
    <t>合  计</t>
  </si>
  <si>
    <t>表十九：</t>
  </si>
  <si>
    <r>
      <rPr>
        <sz val="20"/>
        <rFont val="方正小标宋简体"/>
        <charset val="134"/>
      </rPr>
      <t xml:space="preserve"> 神木市201</t>
    </r>
    <r>
      <rPr>
        <sz val="20"/>
        <rFont val="方正小标宋简体"/>
        <charset val="134"/>
      </rPr>
      <t>9年度市级“三公”经费执行情况表</t>
    </r>
  </si>
  <si>
    <t xml:space="preserve">          单位：万元</t>
  </si>
  <si>
    <t>表二十：</t>
  </si>
  <si>
    <t>神木市2019年度全市国有资本经营预算收支决算表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</si>
  <si>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</si>
  <si>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</si>
  <si>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</si>
  <si>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</si>
  <si>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</si>
  <si>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</si>
  <si>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</si>
  <si>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</si>
  <si>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</si>
  <si>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</si>
  <si>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 年 收 入 合 计</t>
  </si>
  <si>
    <t>本 年 支 出 合 计</t>
  </si>
  <si>
    <t>收 入 总 计</t>
  </si>
  <si>
    <t>支 出 总 计</t>
  </si>
  <si>
    <t>表二十一：</t>
  </si>
  <si>
    <t>神木市2018年度市级国有资本经营预算收支决算表</t>
  </si>
  <si>
    <t>表二十二：</t>
  </si>
  <si>
    <t>神木市2019年度社会保险基金收支决算表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</si>
  <si>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</si>
  <si>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</si>
  <si>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</si>
  <si>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</si>
  <si>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</si>
  <si>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</si>
  <si>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</si>
  <si>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</si>
  <si>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</si>
  <si>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</si>
  <si>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</si>
  <si>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</si>
  <si>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</si>
  <si>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</si>
  <si>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</si>
  <si>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</si>
  <si>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</si>
  <si>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</si>
  <si>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</si>
  <si>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</si>
  <si>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</si>
  <si>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</si>
  <si>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</si>
  <si>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</si>
  <si>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</si>
  <si>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表二十三（1/3）：</t>
  </si>
  <si>
    <t xml:space="preserve"> 神木市2019年地方政府债务限额及余额决算情况表</t>
  </si>
  <si>
    <t>单位：亿元</t>
  </si>
  <si>
    <t>地   区</t>
  </si>
  <si>
    <t>2019年债务限额</t>
  </si>
  <si>
    <t>2019年债务余额（决算数）</t>
  </si>
  <si>
    <t>一般债务</t>
  </si>
  <si>
    <t>专项债务</t>
  </si>
  <si>
    <t>公  式</t>
  </si>
  <si>
    <t>A=B+C</t>
  </si>
  <si>
    <t>B</t>
  </si>
  <si>
    <t>C</t>
  </si>
  <si>
    <t>D=E+F</t>
  </si>
  <si>
    <t>E</t>
  </si>
  <si>
    <t>F</t>
  </si>
  <si>
    <t xml:space="preserve">    神木县</t>
  </si>
  <si>
    <t>注：1.本表反映上一年度本地区、本级及分地区地方政府债务限额及余额决算数。</t>
  </si>
  <si>
    <t>2.本表由县级以上地方各级财政部门在同级人民代表大会常务委员会批准决算后二十日内公开。</t>
  </si>
  <si>
    <t>表二十三（2/3）：</t>
  </si>
  <si>
    <t>2019年地方政府债券使用情况表</t>
  </si>
  <si>
    <t xml:space="preserve">                                                                                     </t>
  </si>
  <si>
    <t>项目名称</t>
  </si>
  <si>
    <t>项目领域</t>
  </si>
  <si>
    <t>项目主管部门</t>
  </si>
  <si>
    <t>项目实施单位</t>
  </si>
  <si>
    <t>债券性质</t>
  </si>
  <si>
    <t>债券规模</t>
  </si>
  <si>
    <t>发行时间
（年/月）</t>
  </si>
  <si>
    <t>2016年2019年易地扶贫搬迁</t>
  </si>
  <si>
    <t>其他保障性住房</t>
  </si>
  <si>
    <t>人民政府</t>
  </si>
  <si>
    <t>神木县国土资源局</t>
  </si>
  <si>
    <t>一般债券</t>
  </si>
  <si>
    <t>2019-02</t>
  </si>
  <si>
    <t>注：本表反映上一年度新增地方政府债券资金使用情况，由县级以上地方各级财政部门在同级人民代表大会常务委员会批准决算后二十日内公开。</t>
  </si>
  <si>
    <t>表二十三（3/3）：</t>
  </si>
  <si>
    <t>2019年地方政府债务发行及还本付息情况表</t>
  </si>
  <si>
    <t>本地区</t>
  </si>
  <si>
    <t>本级</t>
  </si>
  <si>
    <t>一、2018年末地方政府债务余额</t>
  </si>
  <si>
    <t xml:space="preserve">  其中：一般债务</t>
  </si>
  <si>
    <t xml:space="preserve">     专项债务</t>
  </si>
  <si>
    <t>二、2018年地方政府债务限额</t>
  </si>
  <si>
    <t>三、2019年地方政府债务发行决算数</t>
  </si>
  <si>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</si>
  <si>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</si>
  <si>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</si>
  <si>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</si>
  <si>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</si>
  <si>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</si>
  <si>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</si>
  <si>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四、2019年地方政府债务还本决算数</t>
  </si>
  <si>
    <t xml:space="preserve">     一般债务</t>
  </si>
  <si>
    <t>五、2019年地方政府债务付息决算数</t>
  </si>
  <si>
    <t>六、2019年末地方政府债务余额决算数</t>
  </si>
  <si>
    <t>七、2019年地方政府债务限额</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</si>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</sst>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13">
    <numFmt numFmtId="176" formatCode="#,##0.00000000000000000_ "/>
    <numFmt numFmtId="42" formatCode="_ &quot;￥&quot;* #,##0_ ;_ &quot;￥&quot;* \-#,##0_ ;_ &quot;￥&quot;* &quot;-&quot;_ ;_ @_ "/>
    <numFmt numFmtId="177" formatCode="#,##0.0000000000_ "/>
    <numFmt numFmtId="44" formatCode="_ &quot;￥&quot;* #,##0.00_ ;_ &quot;￥&quot;* \-#,##0.00_ ;_ &quot;￥&quot;* &quot;-&quot;??_ ;_ @_ "/>
    <numFmt numFmtId="178" formatCode="0.00_);[Red]\(0.00\)"/>
    <numFmt numFmtId="41" formatCode="_ * #,##0_ ;_ * \-#,##0_ ;_ * &quot;-&quot;_ ;_ @_ "/>
    <numFmt numFmtId="43" formatCode="_ * #,##0.00_ ;_ * \-#,##0.00_ ;_ * &quot;-&quot;??_ ;_ @_ "/>
    <numFmt numFmtId="179" formatCode="#,##0.0000"/>
    <numFmt numFmtId="180" formatCode="#,##0.000000"/>
    <numFmt numFmtId="181" formatCode="#,##0.0000_ "/>
    <numFmt numFmtId="182" formatCode="0_ "/>
    <numFmt numFmtId="183" formatCode="0_);[Red]\(0\)"/>
    <numFmt numFmtId="184" formatCode="0.0000%"/>
  </numFmts>
  <fonts count="64">
    <font>
      <sz val="11"/>
      <color theme="1"/>
      <name val="宋体"/>
      <charset val="134"/>
      <scheme val="minor"/>
    </font>
    <font>
      <sz val="12"/>
      <color theme="1"/>
      <name val="宋体"/>
      <charset val="134"/>
      <scheme val="minor"/>
    </font>
    <font>
      <b/>
      <sz val="18"/>
      <name val="SimSun"/>
      <charset val="134"/>
    </font>
    <font>
      <sz val="9"/>
      <name val="SimSun"/>
      <charset val="134"/>
    </font>
    <font>
      <b/>
      <sz val="11"/>
      <name val="SimSun"/>
      <charset val="134"/>
    </font>
    <font>
      <sz val="12"/>
      <name val="宋体"/>
      <charset val="134"/>
      <scheme val="minor"/>
    </font>
    <font>
      <b/>
      <sz val="18"/>
      <name val="宋体"/>
      <charset val="134"/>
      <scheme val="major"/>
    </font>
    <font>
      <b/>
      <sz val="12"/>
      <name val="宋体"/>
      <charset val="134"/>
      <scheme val="minor"/>
    </font>
    <font>
      <b/>
      <sz val="15"/>
      <name val="SimSun"/>
      <charset val="134"/>
    </font>
    <font>
      <b/>
      <sz val="12"/>
      <name val="SimSun"/>
      <charset val="134"/>
    </font>
    <font>
      <sz val="12"/>
      <name val="SimSun"/>
      <charset val="134"/>
    </font>
    <font>
      <sz val="10"/>
      <color theme="1"/>
      <name val="宋体"/>
      <charset val="134"/>
      <scheme val="minor"/>
    </font>
    <font>
      <sz val="20"/>
      <name val="方正小标宋简体"/>
      <charset val="134"/>
    </font>
    <font>
      <sz val="10"/>
      <name val="宋体"/>
      <charset val="134"/>
    </font>
    <font>
      <b/>
      <sz val="10"/>
      <name val="宋体"/>
      <charset val="134"/>
    </font>
    <font>
      <b/>
      <sz val="10"/>
      <name val="宋体"/>
      <charset val="134"/>
      <scheme val="minor"/>
    </font>
    <font>
      <sz val="10"/>
      <name val="宋体"/>
      <charset val="134"/>
      <scheme val="minor"/>
    </font>
    <font>
      <sz val="12"/>
      <color theme="1"/>
      <name val="仿宋"/>
      <charset val="134"/>
    </font>
    <font>
      <b/>
      <sz val="12"/>
      <name val="仿宋"/>
      <charset val="134"/>
    </font>
    <font>
      <sz val="10"/>
      <color theme="1"/>
      <name val="仿宋"/>
      <charset val="134"/>
    </font>
    <font>
      <sz val="10"/>
      <name val="仿宋"/>
      <charset val="134"/>
    </font>
    <font>
      <b/>
      <sz val="10"/>
      <name val="仿宋"/>
      <charset val="134"/>
    </font>
    <font>
      <b/>
      <sz val="12"/>
      <color theme="1"/>
      <name val="宋体"/>
      <charset val="134"/>
      <scheme val="minor"/>
    </font>
    <font>
      <sz val="12"/>
      <color theme="1"/>
      <name val="宋体"/>
      <charset val="134"/>
    </font>
    <font>
      <sz val="12"/>
      <name val="仿宋"/>
      <charset val="134"/>
    </font>
    <font>
      <sz val="12"/>
      <name val="宋体"/>
      <charset val="134"/>
    </font>
    <font>
      <b/>
      <sz val="12"/>
      <color theme="1"/>
      <name val="仿宋"/>
      <charset val="134"/>
    </font>
    <font>
      <sz val="20"/>
      <color theme="1"/>
      <name val="方正小标宋简体"/>
      <charset val="134"/>
    </font>
    <font>
      <sz val="16"/>
      <color theme="1"/>
      <name val="宋体"/>
      <charset val="134"/>
      <scheme val="minor"/>
    </font>
    <font>
      <sz val="18"/>
      <name val="方正小标宋简体"/>
      <charset val="134"/>
    </font>
    <font>
      <sz val="11"/>
      <name val="宋体"/>
      <charset val="134"/>
    </font>
    <font>
      <b/>
      <sz val="16"/>
      <color theme="1"/>
      <name val="宋体"/>
      <charset val="134"/>
      <scheme val="major"/>
    </font>
    <font>
      <b/>
      <sz val="16"/>
      <color theme="1"/>
      <name val="宋体"/>
      <charset val="134"/>
      <scheme val="minor"/>
    </font>
    <font>
      <b/>
      <sz val="18"/>
      <color theme="1"/>
      <name val="宋体"/>
      <charset val="134"/>
      <scheme val="major"/>
    </font>
    <font>
      <b/>
      <sz val="18"/>
      <color theme="1"/>
      <name val="宋体"/>
      <charset val="134"/>
      <scheme val="minor"/>
    </font>
    <font>
      <sz val="11"/>
      <color theme="1"/>
      <name val="宋体"/>
      <charset val="134"/>
    </font>
    <font>
      <sz val="12"/>
      <color theme="1"/>
      <name val="宋体"/>
      <charset val="134"/>
      <scheme val="major"/>
    </font>
    <font>
      <b/>
      <sz val="12"/>
      <color theme="1"/>
      <name val="宋体"/>
      <charset val="134"/>
      <scheme val="major"/>
    </font>
    <font>
      <sz val="12"/>
      <name val="宋体"/>
      <charset val="134"/>
      <scheme val="major"/>
    </font>
    <font>
      <b/>
      <sz val="20"/>
      <color theme="1"/>
      <name val="宋体"/>
      <charset val="134"/>
      <scheme val="minor"/>
    </font>
    <font>
      <sz val="16"/>
      <color theme="1"/>
      <name val="宋体"/>
      <charset val="134"/>
    </font>
    <font>
      <sz val="22"/>
      <color theme="1"/>
      <name val="仿宋"/>
      <charset val="134"/>
    </font>
    <font>
      <sz val="26"/>
      <color theme="1"/>
      <name val="方正小标宋简体"/>
      <charset val="134"/>
    </font>
    <font>
      <sz val="20"/>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0"/>
      <name val="Arial"/>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44" fillId="27" borderId="0" applyNumberFormat="0" applyBorder="0" applyAlignment="0" applyProtection="0">
      <alignment vertical="center"/>
    </xf>
    <xf numFmtId="0" fontId="60" fillId="2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7" borderId="0" applyNumberFormat="0" applyBorder="0" applyAlignment="0" applyProtection="0">
      <alignment vertical="center"/>
    </xf>
    <xf numFmtId="0" fontId="51" fillId="11" borderId="0" applyNumberFormat="0" applyBorder="0" applyAlignment="0" applyProtection="0">
      <alignment vertical="center"/>
    </xf>
    <xf numFmtId="43" fontId="0" fillId="0" borderId="0" applyFont="0" applyFill="0" applyBorder="0" applyAlignment="0" applyProtection="0">
      <alignment vertical="center"/>
    </xf>
    <xf numFmtId="0" fontId="52" fillId="30" borderId="0" applyNumberFormat="0" applyBorder="0" applyAlignment="0" applyProtection="0">
      <alignment vertical="center"/>
    </xf>
    <xf numFmtId="0" fontId="58"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16" borderId="10" applyNumberFormat="0" applyFont="0" applyAlignment="0" applyProtection="0">
      <alignment vertical="center"/>
    </xf>
    <xf numFmtId="0" fontId="52" fillId="23" borderId="0" applyNumberFormat="0" applyBorder="0" applyAlignment="0" applyProtection="0">
      <alignment vertical="center"/>
    </xf>
    <xf numFmtId="0" fontId="4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5" fillId="0" borderId="0">
      <alignment vertical="center"/>
    </xf>
    <xf numFmtId="0" fontId="54" fillId="0" borderId="8" applyNumberFormat="0" applyFill="0" applyAlignment="0" applyProtection="0">
      <alignment vertical="center"/>
    </xf>
    <xf numFmtId="0" fontId="25" fillId="0" borderId="0">
      <alignment vertical="center"/>
    </xf>
    <xf numFmtId="0" fontId="46" fillId="0" borderId="8" applyNumberFormat="0" applyFill="0" applyAlignment="0" applyProtection="0">
      <alignment vertical="center"/>
    </xf>
    <xf numFmtId="0" fontId="52" fillId="29" borderId="0" applyNumberFormat="0" applyBorder="0" applyAlignment="0" applyProtection="0">
      <alignment vertical="center"/>
    </xf>
    <xf numFmtId="0" fontId="49" fillId="0" borderId="12" applyNumberFormat="0" applyFill="0" applyAlignment="0" applyProtection="0">
      <alignment vertical="center"/>
    </xf>
    <xf numFmtId="0" fontId="52" fillId="22" borderId="0" applyNumberFormat="0" applyBorder="0" applyAlignment="0" applyProtection="0">
      <alignment vertical="center"/>
    </xf>
    <xf numFmtId="0" fontId="53" fillId="15" borderId="9" applyNumberFormat="0" applyAlignment="0" applyProtection="0">
      <alignment vertical="center"/>
    </xf>
    <xf numFmtId="0" fontId="61" fillId="15" borderId="13" applyNumberFormat="0" applyAlignment="0" applyProtection="0">
      <alignment vertical="center"/>
    </xf>
    <xf numFmtId="0" fontId="45" fillId="6" borderId="7" applyNumberFormat="0" applyAlignment="0" applyProtection="0">
      <alignment vertical="center"/>
    </xf>
    <xf numFmtId="0" fontId="44" fillId="34" borderId="0" applyNumberFormat="0" applyBorder="0" applyAlignment="0" applyProtection="0">
      <alignment vertical="center"/>
    </xf>
    <xf numFmtId="0" fontId="52" fillId="19" borderId="0" applyNumberFormat="0" applyBorder="0" applyAlignment="0" applyProtection="0">
      <alignment vertical="center"/>
    </xf>
    <xf numFmtId="0" fontId="62" fillId="0" borderId="14" applyNumberFormat="0" applyFill="0" applyAlignment="0" applyProtection="0">
      <alignment vertical="center"/>
    </xf>
    <xf numFmtId="0" fontId="56" fillId="0" borderId="11" applyNumberFormat="0" applyFill="0" applyAlignment="0" applyProtection="0">
      <alignment vertical="center"/>
    </xf>
    <xf numFmtId="0" fontId="63" fillId="33" borderId="0" applyNumberFormat="0" applyBorder="0" applyAlignment="0" applyProtection="0">
      <alignment vertical="center"/>
    </xf>
    <xf numFmtId="0" fontId="59" fillId="21" borderId="0" applyNumberFormat="0" applyBorder="0" applyAlignment="0" applyProtection="0">
      <alignment vertical="center"/>
    </xf>
    <xf numFmtId="0" fontId="44" fillId="26" borderId="0" applyNumberFormat="0" applyBorder="0" applyAlignment="0" applyProtection="0">
      <alignment vertical="center"/>
    </xf>
    <xf numFmtId="0" fontId="52" fillId="14" borderId="0" applyNumberFormat="0" applyBorder="0" applyAlignment="0" applyProtection="0">
      <alignment vertical="center"/>
    </xf>
    <xf numFmtId="0" fontId="44" fillId="25" borderId="0" applyNumberFormat="0" applyBorder="0" applyAlignment="0" applyProtection="0">
      <alignment vertical="center"/>
    </xf>
    <xf numFmtId="0" fontId="44" fillId="5" borderId="0" applyNumberFormat="0" applyBorder="0" applyAlignment="0" applyProtection="0">
      <alignment vertical="center"/>
    </xf>
    <xf numFmtId="0" fontId="44" fillId="32" borderId="0" applyNumberFormat="0" applyBorder="0" applyAlignment="0" applyProtection="0">
      <alignment vertical="center"/>
    </xf>
    <xf numFmtId="0" fontId="44" fillId="10" borderId="0" applyNumberFormat="0" applyBorder="0" applyAlignment="0" applyProtection="0">
      <alignment vertical="center"/>
    </xf>
    <xf numFmtId="0" fontId="52" fillId="13" borderId="0" applyNumberFormat="0" applyBorder="0" applyAlignment="0" applyProtection="0">
      <alignment vertical="center"/>
    </xf>
    <xf numFmtId="0" fontId="52" fillId="18" borderId="0" applyNumberFormat="0" applyBorder="0" applyAlignment="0" applyProtection="0">
      <alignment vertical="center"/>
    </xf>
    <xf numFmtId="0" fontId="44" fillId="31" borderId="0" applyNumberFormat="0" applyBorder="0" applyAlignment="0" applyProtection="0">
      <alignment vertical="center"/>
    </xf>
    <xf numFmtId="0" fontId="44" fillId="9" borderId="0" applyNumberFormat="0" applyBorder="0" applyAlignment="0" applyProtection="0">
      <alignment vertical="center"/>
    </xf>
    <xf numFmtId="0" fontId="52" fillId="12" borderId="0" applyNumberFormat="0" applyBorder="0" applyAlignment="0" applyProtection="0">
      <alignment vertical="center"/>
    </xf>
    <xf numFmtId="0" fontId="25" fillId="0" borderId="0"/>
    <xf numFmtId="0" fontId="44" fillId="4" borderId="0" applyNumberFormat="0" applyBorder="0" applyAlignment="0" applyProtection="0">
      <alignment vertical="center"/>
    </xf>
    <xf numFmtId="0" fontId="52" fillId="28" borderId="0" applyNumberFormat="0" applyBorder="0" applyAlignment="0" applyProtection="0">
      <alignment vertical="center"/>
    </xf>
    <xf numFmtId="0" fontId="52" fillId="17" borderId="0" applyNumberFormat="0" applyBorder="0" applyAlignment="0" applyProtection="0">
      <alignment vertical="center"/>
    </xf>
    <xf numFmtId="0" fontId="44" fillId="8" borderId="0" applyNumberFormat="0" applyBorder="0" applyAlignment="0" applyProtection="0">
      <alignment vertical="center"/>
    </xf>
    <xf numFmtId="0" fontId="52" fillId="20" borderId="0" applyNumberFormat="0" applyBorder="0" applyAlignment="0" applyProtection="0">
      <alignment vertical="center"/>
    </xf>
    <xf numFmtId="0" fontId="25" fillId="0" borderId="0">
      <alignment vertical="center"/>
    </xf>
    <xf numFmtId="0" fontId="55" fillId="0" borderId="0"/>
  </cellStyleXfs>
  <cellXfs count="249">
    <xf numFmtId="0" fontId="0" fillId="0" borderId="0" xfId="0">
      <alignment vertical="center"/>
    </xf>
    <xf numFmtId="0" fontId="1" fillId="0" borderId="0" xfId="0" applyFont="1">
      <alignment vertical="center"/>
    </xf>
    <xf numFmtId="0" fontId="0" fillId="0" borderId="0" xfId="0" applyFont="1" applyFill="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179" fontId="5" fillId="0" borderId="1" xfId="0" applyNumberFormat="1" applyFont="1" applyFill="1" applyBorder="1" applyAlignment="1">
      <alignment horizontal="center" vertical="center" wrapText="1"/>
    </xf>
    <xf numFmtId="179" fontId="5" fillId="0" borderId="1" xfId="0" applyNumberFormat="1" applyFont="1" applyBorder="1" applyAlignment="1">
      <alignment horizontal="center" vertical="center" wrapText="1"/>
    </xf>
    <xf numFmtId="177" fontId="1" fillId="0" borderId="0" xfId="0" applyNumberFormat="1" applyFont="1">
      <alignment vertical="center"/>
    </xf>
    <xf numFmtId="0" fontId="5" fillId="0" borderId="1" xfId="0" applyFont="1" applyBorder="1" applyAlignment="1">
      <alignment horizontal="center" vertical="center" wrapText="1"/>
    </xf>
    <xf numFmtId="0" fontId="1" fillId="0" borderId="0" xfId="0" applyFont="1" applyAlignment="1">
      <alignment horizontal="center" vertical="center"/>
    </xf>
    <xf numFmtId="176" fontId="1" fillId="0" borderId="0" xfId="0" applyNumberFormat="1" applyFont="1">
      <alignment vertical="center"/>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7" fillId="0" borderId="1" xfId="0" applyFont="1" applyBorder="1" applyAlignment="1">
      <alignment horizontal="center" vertical="center" wrapText="1"/>
    </xf>
    <xf numFmtId="180" fontId="5" fillId="0" borderId="1" xfId="0" applyNumberFormat="1" applyFont="1" applyBorder="1" applyAlignment="1">
      <alignment horizontal="center" vertical="center" wrapText="1"/>
    </xf>
    <xf numFmtId="181" fontId="5" fillId="0" borderId="1" xfId="0" applyNumberFormat="1" applyFont="1" applyBorder="1" applyAlignment="1">
      <alignment horizontal="center" vertical="center" wrapText="1"/>
    </xf>
    <xf numFmtId="0" fontId="3" fillId="0" borderId="0" xfId="0" applyFont="1" applyBorder="1" applyAlignment="1">
      <alignment vertical="center" wrapText="1"/>
    </xf>
    <xf numFmtId="0" fontId="0" fillId="0" borderId="0" xfId="0" applyAlignment="1">
      <alignment horizontal="center"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8" fillId="0" borderId="0" xfId="0" applyFont="1" applyBorder="1" applyAlignment="1">
      <alignment horizontal="center" vertical="center" wrapText="1"/>
    </xf>
    <xf numFmtId="0" fontId="0" fillId="0" borderId="0" xfId="0" applyBorder="1">
      <alignment vertical="center"/>
    </xf>
    <xf numFmtId="0" fontId="3" fillId="0" borderId="0" xfId="0" applyFont="1" applyBorder="1" applyAlignment="1">
      <alignment horizontal="righ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179" fontId="10" fillId="0" borderId="1" xfId="0" applyNumberFormat="1" applyFont="1" applyBorder="1" applyAlignment="1">
      <alignment horizontal="center" vertical="center" wrapText="1"/>
    </xf>
    <xf numFmtId="0" fontId="11" fillId="0" borderId="0" xfId="0" applyFont="1" applyFill="1" applyAlignment="1"/>
    <xf numFmtId="0" fontId="0" fillId="0" borderId="0" xfId="0" applyFill="1" applyBorder="1" applyAlignment="1"/>
    <xf numFmtId="0" fontId="0" fillId="0" borderId="0" xfId="0" applyFill="1" applyAlignment="1"/>
    <xf numFmtId="0" fontId="12" fillId="0" borderId="0" xfId="0" applyNumberFormat="1" applyFont="1" applyFill="1" applyAlignment="1" applyProtection="1">
      <alignment horizontal="center" vertical="center"/>
    </xf>
    <xf numFmtId="0" fontId="13" fillId="0" borderId="2" xfId="0" applyNumberFormat="1" applyFont="1" applyFill="1" applyBorder="1" applyAlignment="1" applyProtection="1">
      <alignment vertical="center"/>
    </xf>
    <xf numFmtId="0" fontId="14"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vertical="center"/>
    </xf>
    <xf numFmtId="182" fontId="16"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0" fillId="0" borderId="0" xfId="0" applyFill="1" applyBorder="1" applyAlignment="1">
      <alignment horizontal="center"/>
    </xf>
    <xf numFmtId="0" fontId="0" fillId="0" borderId="0" xfId="0" applyFill="1" applyAlignment="1">
      <alignment horizontal="center"/>
    </xf>
    <xf numFmtId="0" fontId="13" fillId="0" borderId="2" xfId="0" applyNumberFormat="1" applyFont="1" applyFill="1" applyBorder="1" applyAlignment="1" applyProtection="1">
      <alignment horizontal="center" vertical="center"/>
    </xf>
    <xf numFmtId="0" fontId="17" fillId="0" borderId="0" xfId="0" applyFont="1" applyFill="1" applyAlignment="1"/>
    <xf numFmtId="0" fontId="1" fillId="0" borderId="0" xfId="0" applyFont="1" applyFill="1" applyAlignment="1"/>
    <xf numFmtId="0" fontId="16" fillId="0" borderId="2" xfId="0" applyNumberFormat="1" applyFont="1" applyFill="1" applyBorder="1" applyAlignment="1" applyProtection="1">
      <alignment vertical="center"/>
    </xf>
    <xf numFmtId="0" fontId="16" fillId="0" borderId="2"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xf>
    <xf numFmtId="183" fontId="18"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vertical="center"/>
    </xf>
    <xf numFmtId="183"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183" fontId="5"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183" fontId="1" fillId="0" borderId="1" xfId="0" applyNumberFormat="1" applyFont="1" applyFill="1" applyBorder="1" applyAlignment="1" applyProtection="1">
      <alignment horizontal="center" vertical="center"/>
    </xf>
    <xf numFmtId="0" fontId="19" fillId="0" borderId="0" xfId="0" applyFont="1" applyFill="1" applyAlignment="1"/>
    <xf numFmtId="0" fontId="20" fillId="0" borderId="1" xfId="0" applyNumberFormat="1" applyFont="1" applyFill="1" applyBorder="1" applyAlignment="1" applyProtection="1">
      <alignment vertical="center"/>
    </xf>
    <xf numFmtId="183" fontId="21" fillId="0" borderId="1"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center"/>
    </xf>
    <xf numFmtId="0" fontId="20" fillId="0" borderId="1" xfId="0" applyNumberFormat="1" applyFont="1" applyFill="1" applyBorder="1" applyAlignment="1" applyProtection="1">
      <alignment horizontal="center" vertical="center"/>
    </xf>
    <xf numFmtId="183" fontId="20" fillId="0"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xf>
    <xf numFmtId="183" fontId="19" fillId="0" borderId="1" xfId="0" applyNumberFormat="1" applyFont="1" applyFill="1" applyBorder="1" applyAlignment="1" applyProtection="1">
      <alignment horizontal="center" vertical="center"/>
    </xf>
    <xf numFmtId="0" fontId="0" fillId="0" borderId="0" xfId="0" applyAlignment="1">
      <alignment vertical="center"/>
    </xf>
    <xf numFmtId="0" fontId="22" fillId="0" borderId="0" xfId="0" applyFont="1" applyAlignment="1">
      <alignment vertical="center"/>
    </xf>
    <xf numFmtId="0" fontId="22" fillId="0" borderId="0" xfId="0" applyFont="1">
      <alignment vertical="center"/>
    </xf>
    <xf numFmtId="0" fontId="12" fillId="0" borderId="0" xfId="0" applyFont="1" applyAlignment="1">
      <alignment horizontal="center" vertical="center"/>
    </xf>
    <xf numFmtId="0" fontId="23" fillId="0" borderId="0" xfId="0" applyFont="1" applyAlignment="1">
      <alignment vertical="center"/>
    </xf>
    <xf numFmtId="0" fontId="24" fillId="0" borderId="2" xfId="0" applyFont="1" applyBorder="1" applyAlignment="1">
      <alignment horizontal="center" vertical="center"/>
    </xf>
    <xf numFmtId="0" fontId="7" fillId="0" borderId="3" xfId="0"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22" fillId="0" borderId="1" xfId="0" applyFont="1" applyFill="1" applyBorder="1" applyAlignment="1">
      <alignment horizontal="center" vertical="center"/>
    </xf>
    <xf numFmtId="0" fontId="1" fillId="0" borderId="1" xfId="0" applyFont="1" applyBorder="1" applyAlignment="1">
      <alignment horizontal="center" vertical="center"/>
    </xf>
    <xf numFmtId="10" fontId="22" fillId="0" borderId="1" xfId="0" applyNumberFormat="1" applyFont="1" applyFill="1" applyBorder="1" applyAlignment="1">
      <alignment horizontal="center" vertical="center" wrapText="1"/>
    </xf>
    <xf numFmtId="0" fontId="25" fillId="0" borderId="0" xfId="52" applyFont="1" applyAlignment="1">
      <alignment vertical="center" wrapText="1"/>
    </xf>
    <xf numFmtId="0" fontId="25" fillId="0" borderId="0" xfId="52" applyAlignment="1">
      <alignment vertical="center" wrapText="1"/>
    </xf>
    <xf numFmtId="0" fontId="22" fillId="0" borderId="0" xfId="0" applyFont="1" applyFill="1">
      <alignment vertical="center"/>
    </xf>
    <xf numFmtId="0" fontId="26" fillId="0" borderId="0" xfId="0" applyFont="1" applyFill="1">
      <alignment vertical="center"/>
    </xf>
    <xf numFmtId="0" fontId="0" fillId="0" borderId="0" xfId="0" applyFill="1" applyAlignment="1">
      <alignment horizontal="left" vertical="center"/>
    </xf>
    <xf numFmtId="0" fontId="27" fillId="0" borderId="0" xfId="0" applyFont="1" applyFill="1" applyAlignment="1">
      <alignment horizontal="center" vertical="center" wrapText="1"/>
    </xf>
    <xf numFmtId="0" fontId="0" fillId="0" borderId="2" xfId="0" applyFont="1" applyFill="1" applyBorder="1" applyAlignment="1">
      <alignment horizontal="center" vertical="center"/>
    </xf>
    <xf numFmtId="0" fontId="22"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7" fillId="0" borderId="0" xfId="0" applyFont="1" applyFill="1">
      <alignment vertical="center"/>
    </xf>
    <xf numFmtId="0" fontId="26" fillId="0" borderId="0" xfId="0" applyFont="1" applyFill="1" applyAlignment="1">
      <alignment horizontal="center" vertical="center"/>
    </xf>
    <xf numFmtId="183" fontId="0" fillId="0" borderId="0" xfId="0" applyNumberFormat="1" applyFill="1" applyAlignment="1">
      <alignment horizontal="center" vertical="center"/>
    </xf>
    <xf numFmtId="0" fontId="1" fillId="0" borderId="0" xfId="0" applyFont="1" applyFill="1" applyAlignment="1">
      <alignment horizontal="center" vertical="center"/>
    </xf>
    <xf numFmtId="183" fontId="1" fillId="0" borderId="0" xfId="0" applyNumberFormat="1" applyFont="1" applyFill="1" applyAlignment="1">
      <alignment horizontal="center" vertical="center"/>
    </xf>
    <xf numFmtId="183" fontId="1" fillId="0" borderId="2" xfId="0" applyNumberFormat="1" applyFont="1" applyFill="1" applyBorder="1" applyAlignment="1">
      <alignment horizontal="center" vertical="center"/>
    </xf>
    <xf numFmtId="0" fontId="26" fillId="0" borderId="3"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4" xfId="0" applyFont="1" applyFill="1" applyBorder="1" applyAlignment="1">
      <alignment horizontal="center" vertical="center"/>
    </xf>
    <xf numFmtId="0" fontId="26" fillId="0" borderId="4" xfId="0" applyFont="1" applyFill="1" applyBorder="1" applyAlignment="1">
      <alignment horizontal="center" vertical="center" wrapText="1"/>
    </xf>
    <xf numFmtId="0" fontId="24" fillId="0" borderId="1" xfId="0" applyNumberFormat="1" applyFont="1" applyFill="1" applyBorder="1" applyAlignment="1" applyProtection="1">
      <alignment horizontal="left" vertical="center"/>
    </xf>
    <xf numFmtId="0" fontId="17" fillId="0" borderId="1" xfId="0" applyFont="1" applyFill="1" applyBorder="1" applyAlignment="1">
      <alignment horizontal="center" vertical="center"/>
    </xf>
    <xf numFmtId="10" fontId="17" fillId="0" borderId="1" xfId="0" applyNumberFormat="1" applyFont="1" applyFill="1" applyBorder="1" applyAlignment="1">
      <alignment horizontal="center" vertical="center"/>
    </xf>
    <xf numFmtId="0" fontId="17" fillId="0" borderId="1" xfId="0" applyFont="1" applyFill="1" applyBorder="1">
      <alignment vertical="center"/>
    </xf>
    <xf numFmtId="0" fontId="18" fillId="0" borderId="1" xfId="0" applyNumberFormat="1" applyFont="1" applyFill="1" applyBorder="1" applyAlignment="1" applyProtection="1">
      <alignment horizontal="center" vertical="center" wrapText="1"/>
    </xf>
    <xf numFmtId="10" fontId="26" fillId="0" borderId="1" xfId="0" applyNumberFormat="1" applyFont="1" applyFill="1" applyBorder="1" applyAlignment="1">
      <alignment horizontal="center" vertical="center"/>
    </xf>
    <xf numFmtId="0" fontId="26" fillId="0" borderId="1" xfId="0" applyFont="1" applyFill="1" applyBorder="1">
      <alignment vertical="center"/>
    </xf>
    <xf numFmtId="10" fontId="17" fillId="0" borderId="0" xfId="0" applyNumberFormat="1" applyFont="1" applyFill="1">
      <alignment vertical="center"/>
    </xf>
    <xf numFmtId="183" fontId="26" fillId="0" borderId="0" xfId="0" applyNumberFormat="1" applyFont="1" applyFill="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NumberFormat="1" applyFill="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1" fillId="0" borderId="0" xfId="0" applyNumberFormat="1" applyFont="1" applyFill="1" applyAlignment="1">
      <alignment horizontal="center" vertical="center"/>
    </xf>
    <xf numFmtId="0" fontId="1"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xf>
    <xf numFmtId="0" fontId="22" fillId="0" borderId="4" xfId="0" applyFont="1" applyFill="1" applyBorder="1" applyAlignment="1">
      <alignment horizontal="center" vertical="center" wrapText="1"/>
    </xf>
    <xf numFmtId="0" fontId="1" fillId="0" borderId="1" xfId="0" applyFont="1" applyFill="1" applyBorder="1">
      <alignment vertical="center"/>
    </xf>
    <xf numFmtId="10" fontId="1" fillId="0" borderId="1" xfId="0" applyNumberFormat="1" applyFont="1" applyFill="1" applyBorder="1" applyAlignment="1">
      <alignment horizontal="center" vertical="center"/>
    </xf>
    <xf numFmtId="10" fontId="1" fillId="0" borderId="0" xfId="0" applyNumberFormat="1" applyFont="1" applyFill="1">
      <alignment vertical="center"/>
    </xf>
    <xf numFmtId="10" fontId="22" fillId="0" borderId="1" xfId="0" applyNumberFormat="1" applyFont="1" applyFill="1" applyBorder="1" applyAlignment="1">
      <alignment horizontal="center" vertical="center"/>
    </xf>
    <xf numFmtId="184" fontId="17" fillId="0" borderId="0" xfId="0" applyNumberFormat="1" applyFont="1" applyFill="1">
      <alignment vertical="center"/>
    </xf>
    <xf numFmtId="10" fontId="17" fillId="0" borderId="0" xfId="0" applyNumberFormat="1" applyFont="1" applyFill="1" applyAlignment="1">
      <alignment horizontal="center" vertical="center"/>
    </xf>
    <xf numFmtId="0" fontId="26" fillId="0" borderId="1" xfId="0" applyFont="1" applyBorder="1" applyAlignment="1">
      <alignment horizontal="center" vertical="center"/>
    </xf>
    <xf numFmtId="0" fontId="28" fillId="0" borderId="0" xfId="0" applyFont="1" applyAlignment="1">
      <alignment vertical="center"/>
    </xf>
    <xf numFmtId="0" fontId="0" fillId="0" borderId="0" xfId="0" applyFont="1" applyAlignment="1">
      <alignment vertical="center"/>
    </xf>
    <xf numFmtId="182" fontId="0" fillId="0" borderId="0" xfId="0" applyNumberFormat="1" applyAlignment="1">
      <alignment horizontal="center" vertical="center"/>
    </xf>
    <xf numFmtId="0" fontId="0" fillId="0" borderId="0" xfId="0" applyAlignment="1">
      <alignment horizontal="center" vertical="center" wrapText="1"/>
    </xf>
    <xf numFmtId="182" fontId="0" fillId="0" borderId="0" xfId="0" applyNumberFormat="1" applyFill="1" applyAlignment="1">
      <alignment horizontal="center" vertical="center"/>
    </xf>
    <xf numFmtId="0" fontId="0" fillId="0" borderId="0" xfId="0" applyFont="1" applyAlignment="1">
      <alignment vertical="center" wrapText="1"/>
    </xf>
    <xf numFmtId="0" fontId="29" fillId="0" borderId="0" xfId="0" applyFont="1" applyAlignment="1">
      <alignment horizontal="center" vertical="center"/>
    </xf>
    <xf numFmtId="0" fontId="29" fillId="0" borderId="0" xfId="0" applyFont="1" applyAlignment="1">
      <alignment horizontal="center" vertical="center" wrapText="1"/>
    </xf>
    <xf numFmtId="0" fontId="30" fillId="0" borderId="0" xfId="0" applyFont="1" applyAlignment="1">
      <alignment vertical="center"/>
    </xf>
    <xf numFmtId="182" fontId="30" fillId="0" borderId="0" xfId="0" applyNumberFormat="1" applyFont="1" applyAlignment="1">
      <alignment horizontal="center" vertical="center"/>
    </xf>
    <xf numFmtId="0" fontId="30" fillId="0" borderId="2" xfId="0" applyFont="1" applyBorder="1" applyAlignment="1">
      <alignment horizontal="center" vertical="center"/>
    </xf>
    <xf numFmtId="182" fontId="14"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vertical="center"/>
    </xf>
    <xf numFmtId="182"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vertical="center"/>
    </xf>
    <xf numFmtId="0" fontId="13" fillId="0" borderId="1" xfId="0" applyNumberFormat="1" applyFont="1" applyFill="1" applyBorder="1" applyAlignment="1" applyProtection="1">
      <alignment horizontal="center" vertical="center"/>
    </xf>
    <xf numFmtId="0" fontId="18" fillId="0" borderId="0" xfId="0" applyFont="1" applyFill="1" applyAlignment="1">
      <alignment vertical="center"/>
    </xf>
    <xf numFmtId="0" fontId="17" fillId="0" borderId="0" xfId="0" applyFont="1">
      <alignment vertical="center"/>
    </xf>
    <xf numFmtId="183" fontId="0" fillId="0" borderId="0" xfId="0" applyNumberFormat="1" applyAlignment="1">
      <alignment horizontal="center" vertical="center"/>
    </xf>
    <xf numFmtId="0" fontId="12" fillId="0" borderId="0" xfId="0" applyFont="1" applyAlignment="1">
      <alignment horizontal="center" vertical="center" wrapText="1"/>
    </xf>
    <xf numFmtId="183" fontId="30" fillId="0" borderId="0" xfId="0" applyNumberFormat="1" applyFont="1" applyAlignment="1">
      <alignment horizontal="center" vertical="center"/>
    </xf>
    <xf numFmtId="0" fontId="21" fillId="0" borderId="1" xfId="0" applyNumberFormat="1" applyFont="1" applyFill="1" applyBorder="1" applyAlignment="1" applyProtection="1">
      <alignment vertical="center"/>
    </xf>
    <xf numFmtId="178" fontId="20" fillId="0" borderId="1" xfId="0" applyNumberFormat="1" applyFont="1" applyFill="1" applyBorder="1" applyAlignment="1" applyProtection="1">
      <alignment horizontal="center" vertical="center"/>
    </xf>
    <xf numFmtId="178" fontId="0" fillId="0" borderId="0" xfId="0" applyNumberFormat="1" applyAlignment="1">
      <alignment horizontal="center" vertical="center"/>
    </xf>
    <xf numFmtId="0" fontId="17" fillId="0" borderId="0" xfId="0" applyFont="1" applyAlignment="1">
      <alignment horizontal="center" vertical="center"/>
    </xf>
    <xf numFmtId="0" fontId="19" fillId="0" borderId="0" xfId="0" applyFont="1">
      <alignment vertical="center"/>
    </xf>
    <xf numFmtId="0" fontId="0" fillId="0" borderId="0" xfId="0" applyFont="1" applyFill="1" applyAlignment="1"/>
    <xf numFmtId="0" fontId="0" fillId="0" borderId="0" xfId="0" applyFont="1" applyFill="1" applyAlignment="1">
      <alignment wrapText="1"/>
    </xf>
    <xf numFmtId="0" fontId="0" fillId="0" borderId="0" xfId="0" applyFill="1" applyAlignment="1">
      <alignment vertical="center"/>
    </xf>
    <xf numFmtId="0" fontId="0" fillId="2" borderId="0" xfId="0" applyFill="1" applyAlignment="1">
      <alignment horizontal="center" vertical="center"/>
    </xf>
    <xf numFmtId="182" fontId="0" fillId="0" borderId="0" xfId="0" applyNumberFormat="1" applyFill="1">
      <alignment vertical="center"/>
    </xf>
    <xf numFmtId="0" fontId="31" fillId="0" borderId="0" xfId="0" applyFont="1" applyFill="1" applyAlignment="1">
      <alignment horizontal="center" vertical="center"/>
    </xf>
    <xf numFmtId="0" fontId="13" fillId="0" borderId="0" xfId="0" applyFont="1" applyFill="1" applyAlignment="1">
      <alignment vertical="center"/>
    </xf>
    <xf numFmtId="0" fontId="0" fillId="2" borderId="0" xfId="0" applyFont="1" applyFill="1" applyAlignment="1">
      <alignment horizontal="center"/>
    </xf>
    <xf numFmtId="0" fontId="13" fillId="2" borderId="0" xfId="0" applyFont="1" applyFill="1" applyAlignment="1">
      <alignment horizontal="center" vertical="center"/>
    </xf>
    <xf numFmtId="0" fontId="0" fillId="2" borderId="0" xfId="0" applyFont="1" applyFill="1" applyAlignment="1"/>
    <xf numFmtId="0" fontId="13"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center" vertical="center"/>
    </xf>
    <xf numFmtId="3" fontId="16" fillId="2" borderId="1"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left" vertical="center"/>
    </xf>
    <xf numFmtId="0" fontId="16" fillId="0" borderId="1" xfId="0" applyNumberFormat="1" applyFont="1" applyFill="1" applyBorder="1" applyAlignment="1" applyProtection="1">
      <alignment horizontal="center" vertical="center"/>
    </xf>
    <xf numFmtId="182" fontId="0" fillId="0" borderId="0" xfId="0" applyNumberFormat="1" applyFont="1" applyFill="1" applyAlignment="1"/>
    <xf numFmtId="182" fontId="13" fillId="0" borderId="1" xfId="0" applyNumberFormat="1" applyFont="1" applyFill="1" applyBorder="1" applyAlignment="1" applyProtection="1">
      <alignment horizontal="center" vertical="center" wrapText="1"/>
    </xf>
    <xf numFmtId="3" fontId="16" fillId="0" borderId="1" xfId="0" applyNumberFormat="1" applyFont="1" applyFill="1" applyBorder="1" applyAlignment="1" applyProtection="1">
      <alignment horizontal="center" vertical="center"/>
    </xf>
    <xf numFmtId="3" fontId="16" fillId="3" borderId="1" xfId="0" applyNumberFormat="1" applyFont="1" applyFill="1" applyBorder="1" applyAlignment="1" applyProtection="1">
      <alignment horizontal="center" vertical="center"/>
    </xf>
    <xf numFmtId="182" fontId="0" fillId="0" borderId="2" xfId="0" applyNumberFormat="1" applyFont="1" applyFill="1" applyBorder="1" applyAlignment="1">
      <alignment horizontal="center"/>
    </xf>
    <xf numFmtId="183" fontId="11" fillId="0" borderId="0" xfId="0" applyNumberFormat="1" applyFont="1" applyFill="1" applyAlignment="1">
      <alignment horizontal="center" vertical="center"/>
    </xf>
    <xf numFmtId="0" fontId="32" fillId="0" borderId="0" xfId="0" applyFont="1" applyFill="1" applyAlignment="1">
      <alignment horizontal="center" vertical="center"/>
    </xf>
    <xf numFmtId="0" fontId="0" fillId="0" borderId="1" xfId="0" applyFill="1" applyBorder="1" applyAlignment="1">
      <alignment horizontal="center"/>
    </xf>
    <xf numFmtId="183" fontId="15"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center"/>
    </xf>
    <xf numFmtId="3" fontId="13" fillId="0" borderId="1" xfId="0" applyNumberFormat="1" applyFont="1" applyFill="1" applyBorder="1" applyAlignment="1" applyProtection="1">
      <alignment horizontal="center" vertical="center"/>
    </xf>
    <xf numFmtId="183" fontId="16"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left" vertical="center"/>
    </xf>
    <xf numFmtId="183" fontId="11" fillId="0" borderId="1" xfId="0" applyNumberFormat="1" applyFont="1" applyFill="1" applyBorder="1" applyAlignment="1">
      <alignment horizontal="center" vertical="center"/>
    </xf>
    <xf numFmtId="0" fontId="33" fillId="0" borderId="0" xfId="0" applyFont="1" applyFill="1" applyAlignment="1">
      <alignment horizontal="center" vertical="center"/>
    </xf>
    <xf numFmtId="0" fontId="0" fillId="0" borderId="0" xfId="0" applyFont="1" applyFill="1" applyAlignment="1">
      <alignment horizontal="center"/>
    </xf>
    <xf numFmtId="0" fontId="13" fillId="0" borderId="0" xfId="0" applyFont="1" applyFill="1" applyAlignment="1">
      <alignment horizontal="center" vertical="center"/>
    </xf>
    <xf numFmtId="0" fontId="34" fillId="0" borderId="0" xfId="0" applyFont="1" applyFill="1" applyAlignment="1">
      <alignment horizontal="center" vertical="center"/>
    </xf>
    <xf numFmtId="183" fontId="14" fillId="0" borderId="1" xfId="0" applyNumberFormat="1" applyFont="1" applyFill="1" applyBorder="1" applyAlignment="1" applyProtection="1">
      <alignment horizontal="center" vertical="center"/>
    </xf>
    <xf numFmtId="183" fontId="13" fillId="0" borderId="1" xfId="0" applyNumberFormat="1" applyFont="1" applyFill="1" applyBorder="1" applyAlignment="1" applyProtection="1">
      <alignment horizontal="center" vertical="center"/>
    </xf>
    <xf numFmtId="0" fontId="17"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Border="1" applyAlignment="1">
      <alignment vertical="center"/>
    </xf>
    <xf numFmtId="0" fontId="17" fillId="0" borderId="2" xfId="0" applyFont="1" applyFill="1" applyBorder="1" applyAlignment="1">
      <alignment horizontal="center" vertical="center"/>
    </xf>
    <xf numFmtId="3" fontId="5" fillId="0" borderId="1" xfId="0" applyNumberFormat="1" applyFont="1" applyFill="1" applyBorder="1" applyAlignment="1" applyProtection="1">
      <alignment vertical="center"/>
    </xf>
    <xf numFmtId="3" fontId="5" fillId="0" borderId="1" xfId="0" applyNumberFormat="1" applyFont="1" applyFill="1" applyBorder="1" applyAlignment="1" applyProtection="1">
      <alignment horizontal="left" vertical="center"/>
    </xf>
    <xf numFmtId="3" fontId="5" fillId="0" borderId="1" xfId="0" applyNumberFormat="1" applyFont="1" applyFill="1" applyBorder="1" applyAlignment="1" applyProtection="1">
      <alignment horizontal="center" vertical="center"/>
    </xf>
    <xf numFmtId="3" fontId="1" fillId="0" borderId="0" xfId="0" applyNumberFormat="1" applyFont="1" applyFill="1">
      <alignment vertical="center"/>
    </xf>
    <xf numFmtId="0" fontId="35" fillId="0" borderId="0" xfId="0" applyFont="1" applyFill="1" applyAlignment="1">
      <alignment horizontal="center" vertical="center"/>
    </xf>
    <xf numFmtId="0" fontId="23" fillId="0" borderId="2"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2" fillId="0" borderId="1" xfId="0" applyFont="1" applyFill="1" applyBorder="1" applyAlignment="1">
      <alignment vertical="center"/>
    </xf>
    <xf numFmtId="10" fontId="7" fillId="0" borderId="1" xfId="0" applyNumberFormat="1" applyFont="1" applyFill="1" applyBorder="1" applyAlignment="1" applyProtection="1">
      <alignment horizontal="center" vertical="center"/>
    </xf>
    <xf numFmtId="0" fontId="22" fillId="0" borderId="1" xfId="0" applyFont="1" applyFill="1" applyBorder="1">
      <alignment vertical="center"/>
    </xf>
    <xf numFmtId="183" fontId="26" fillId="0" borderId="0" xfId="0" applyNumberFormat="1" applyFont="1" applyFill="1">
      <alignment vertical="center"/>
    </xf>
    <xf numFmtId="10" fontId="5" fillId="0" borderId="1" xfId="0" applyNumberFormat="1" applyFont="1" applyFill="1" applyBorder="1" applyAlignment="1" applyProtection="1">
      <alignment horizontal="center" vertical="center"/>
    </xf>
    <xf numFmtId="0" fontId="17" fillId="3" borderId="0" xfId="0" applyFont="1" applyFill="1" applyAlignment="1">
      <alignment horizontal="center" vertical="center"/>
    </xf>
    <xf numFmtId="0" fontId="7" fillId="0" borderId="1" xfId="0" applyNumberFormat="1" applyFont="1" applyFill="1" applyBorder="1" applyAlignment="1" applyProtection="1">
      <alignment vertical="center"/>
    </xf>
    <xf numFmtId="0" fontId="5" fillId="0" borderId="1" xfId="0" applyNumberFormat="1" applyFont="1" applyFill="1" applyBorder="1" applyAlignment="1" applyProtection="1">
      <alignment horizontal="center" vertical="center"/>
    </xf>
    <xf numFmtId="0" fontId="36" fillId="0" borderId="0" xfId="0" applyFont="1" applyFill="1">
      <alignment vertical="center"/>
    </xf>
    <xf numFmtId="0" fontId="37" fillId="0" borderId="0" xfId="0" applyFont="1" applyFill="1">
      <alignment vertical="center"/>
    </xf>
    <xf numFmtId="0" fontId="0" fillId="0" borderId="0" xfId="0" applyFont="1" applyFill="1" applyAlignment="1">
      <alignment horizontal="left" vertical="center"/>
    </xf>
    <xf numFmtId="3" fontId="38" fillId="0" borderId="1" xfId="0" applyNumberFormat="1" applyFont="1" applyFill="1" applyBorder="1" applyAlignment="1" applyProtection="1">
      <alignment vertical="center"/>
    </xf>
    <xf numFmtId="0" fontId="36" fillId="0" borderId="1" xfId="0" applyFont="1" applyFill="1" applyBorder="1" applyAlignment="1">
      <alignment horizontal="center" vertical="center"/>
    </xf>
    <xf numFmtId="10" fontId="36" fillId="0" borderId="1" xfId="0" applyNumberFormat="1" applyFont="1" applyFill="1" applyBorder="1" applyAlignment="1">
      <alignment horizontal="center" vertical="center"/>
    </xf>
    <xf numFmtId="3" fontId="38" fillId="0" borderId="1" xfId="0" applyNumberFormat="1" applyFont="1" applyFill="1" applyBorder="1" applyAlignment="1" applyProtection="1">
      <alignment horizontal="left" vertical="center"/>
    </xf>
    <xf numFmtId="3" fontId="38" fillId="0" borderId="1" xfId="0" applyNumberFormat="1" applyFont="1" applyFill="1" applyBorder="1" applyAlignment="1" applyProtection="1">
      <alignment horizontal="center" vertical="center"/>
    </xf>
    <xf numFmtId="0" fontId="37" fillId="0" borderId="1" xfId="0" applyFont="1" applyFill="1" applyBorder="1" applyAlignment="1">
      <alignment horizontal="center" vertical="center"/>
    </xf>
    <xf numFmtId="10" fontId="37" fillId="0" borderId="1" xfId="0" applyNumberFormat="1" applyFont="1" applyFill="1" applyBorder="1" applyAlignment="1">
      <alignment horizontal="center" vertical="center"/>
    </xf>
    <xf numFmtId="0" fontId="36" fillId="0" borderId="1" xfId="0" applyFont="1" applyFill="1" applyBorder="1">
      <alignment vertical="center"/>
    </xf>
    <xf numFmtId="0" fontId="18" fillId="0" borderId="1" xfId="0" applyFont="1" applyFill="1" applyBorder="1" applyAlignment="1">
      <alignment horizontal="center" vertical="center" wrapText="1"/>
    </xf>
    <xf numFmtId="0" fontId="26" fillId="0" borderId="1" xfId="0" applyFont="1" applyFill="1" applyBorder="1" applyAlignment="1">
      <alignment vertical="center"/>
    </xf>
    <xf numFmtId="10" fontId="18" fillId="0" borderId="1"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vertical="center"/>
    </xf>
    <xf numFmtId="0" fontId="24" fillId="0" borderId="1" xfId="0" applyNumberFormat="1" applyFont="1" applyFill="1" applyBorder="1" applyAlignment="1" applyProtection="1">
      <alignment horizontal="center" vertical="center"/>
    </xf>
    <xf numFmtId="183" fontId="24" fillId="0" borderId="1" xfId="0" applyNumberFormat="1" applyFont="1" applyFill="1" applyBorder="1" applyAlignment="1" applyProtection="1">
      <alignment horizontal="center" vertical="center"/>
    </xf>
    <xf numFmtId="10" fontId="24"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vertical="center"/>
    </xf>
    <xf numFmtId="0" fontId="39" fillId="0" borderId="2" xfId="0" applyFont="1" applyBorder="1" applyAlignment="1">
      <alignment horizontal="center" vertical="center"/>
    </xf>
    <xf numFmtId="0" fontId="1" fillId="0" borderId="1" xfId="0" applyFont="1" applyBorder="1">
      <alignment vertical="center"/>
    </xf>
    <xf numFmtId="58"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40" fillId="0" borderId="0" xfId="0" applyFont="1" applyAlignment="1">
      <alignment horizontal="justify" vertical="center"/>
    </xf>
    <xf numFmtId="0" fontId="41" fillId="0" borderId="0" xfId="0" applyFont="1" applyAlignment="1">
      <alignment horizontal="justify"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wrapText="1"/>
    </xf>
    <xf numFmtId="0" fontId="43" fillId="0" borderId="0" xfId="0" applyFont="1" applyAlignment="1">
      <alignment horizontal="center" vertical="center"/>
    </xf>
    <xf numFmtId="57" fontId="41" fillId="0" borderId="0" xfId="0" applyNumberFormat="1" applyFont="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WeChat%20Files\wxid_yr2dwwqe2qw521\FileStorage\File\2020-09\20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row r="5">
          <cell r="C5">
            <v>912155</v>
          </cell>
        </row>
      </sheetData>
      <sheetData sheetId="4">
        <row r="5">
          <cell r="C5">
            <v>1331773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G22"/>
  <sheetViews>
    <sheetView workbookViewId="0">
      <selection activeCell="M17" sqref="M17"/>
    </sheetView>
  </sheetViews>
  <sheetFormatPr defaultColWidth="9" defaultRowHeight="13.5" outlineLevelCol="6"/>
  <cols>
    <col min="1" max="1" width="35.125" customWidth="1"/>
    <col min="7" max="7" width="1.75" customWidth="1"/>
  </cols>
  <sheetData>
    <row r="4" ht="20.25" spans="1:1">
      <c r="A4" s="241" t="s">
        <v>0</v>
      </c>
    </row>
    <row r="5" ht="27" spans="1:1">
      <c r="A5" s="242"/>
    </row>
    <row r="6" ht="27" spans="1:1">
      <c r="A6" s="242"/>
    </row>
    <row r="7" ht="27" spans="1:1">
      <c r="A7" s="242"/>
    </row>
    <row r="8" ht="27" customHeight="1" spans="1:7">
      <c r="A8" s="243" t="s">
        <v>1</v>
      </c>
      <c r="B8" s="244"/>
      <c r="C8" s="244"/>
      <c r="D8" s="244"/>
      <c r="E8" s="244"/>
      <c r="F8" s="244"/>
      <c r="G8" s="244"/>
    </row>
    <row r="9" ht="42" customHeight="1" spans="1:7">
      <c r="A9" s="244"/>
      <c r="B9" s="244"/>
      <c r="C9" s="244"/>
      <c r="D9" s="244"/>
      <c r="E9" s="244"/>
      <c r="F9" s="244"/>
      <c r="G9" s="244"/>
    </row>
    <row r="10" ht="30" customHeight="1" spans="1:1">
      <c r="A10" s="245"/>
    </row>
    <row r="11" ht="30" customHeight="1" spans="1:1">
      <c r="A11" s="245"/>
    </row>
    <row r="12" ht="30" customHeight="1" spans="1:1">
      <c r="A12" s="245"/>
    </row>
    <row r="13" ht="30" customHeight="1" spans="1:1">
      <c r="A13" s="245"/>
    </row>
    <row r="14" ht="30" customHeight="1" spans="1:1">
      <c r="A14" s="245"/>
    </row>
    <row r="15" ht="30" customHeight="1" spans="1:1">
      <c r="A15" s="245"/>
    </row>
    <row r="16" ht="30" customHeight="1" spans="1:1">
      <c r="A16" s="245"/>
    </row>
    <row r="17" ht="30" customHeight="1" spans="1:1">
      <c r="A17" s="245"/>
    </row>
    <row r="18" ht="30" customHeight="1" spans="1:1">
      <c r="A18" s="245"/>
    </row>
    <row r="19" ht="30" customHeight="1" spans="1:1">
      <c r="A19" s="245"/>
    </row>
    <row r="20" ht="30" customHeight="1" spans="1:1">
      <c r="A20" s="245"/>
    </row>
    <row r="21" ht="85.5" customHeight="1" spans="1:7">
      <c r="A21" s="246" t="s">
        <v>2</v>
      </c>
      <c r="B21" s="247"/>
      <c r="C21" s="247"/>
      <c r="D21" s="247"/>
      <c r="E21" s="247"/>
      <c r="F21" s="247"/>
      <c r="G21" s="247"/>
    </row>
    <row r="22" ht="27" spans="1:1">
      <c r="A22" s="248"/>
    </row>
  </sheetData>
  <mergeCells count="2">
    <mergeCell ref="A21:G21"/>
    <mergeCell ref="A8:G9"/>
  </mergeCells>
  <pageMargins left="0.826388888888889"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T70"/>
  <sheetViews>
    <sheetView showZeros="0" tabSelected="1" workbookViewId="0">
      <selection activeCell="N17" sqref="N17"/>
    </sheetView>
  </sheetViews>
  <sheetFormatPr defaultColWidth="9" defaultRowHeight="13.5"/>
  <cols>
    <col min="1" max="1" width="7.625" style="159" customWidth="1"/>
    <col min="2" max="2" width="33.625" style="34" customWidth="1"/>
    <col min="3" max="3" width="9.5" style="160" hidden="1" customWidth="1"/>
    <col min="4" max="4" width="8.75" style="160" hidden="1" customWidth="1"/>
    <col min="5" max="5" width="9" style="160" hidden="1" customWidth="1"/>
    <col min="6" max="6" width="9.75" style="160" hidden="1" customWidth="1"/>
    <col min="7" max="7" width="8.5" style="160" hidden="1" customWidth="1"/>
    <col min="8" max="8" width="9.375" style="160" hidden="1" customWidth="1"/>
    <col min="9" max="13" width="9" style="23" hidden="1" customWidth="1"/>
    <col min="14" max="14" width="1.75" style="23" hidden="1" customWidth="1"/>
    <col min="15" max="15" width="8.125" style="161" customWidth="1"/>
    <col min="16" max="16" width="8.25" style="161" customWidth="1"/>
    <col min="17" max="17" width="8.875" style="161" customWidth="1"/>
    <col min="18" max="19" width="7.625" style="161" customWidth="1"/>
    <col min="20" max="20" width="9.75" style="161" customWidth="1"/>
    <col min="21" max="16384" width="9" style="23"/>
  </cols>
  <sheetData>
    <row r="1" ht="17.1" customHeight="1" spans="1:1">
      <c r="A1" s="159" t="s">
        <v>1250</v>
      </c>
    </row>
    <row r="2" s="2" customFormat="1" ht="24.75" customHeight="1" spans="1:20">
      <c r="A2" s="162" t="s">
        <v>1251</v>
      </c>
      <c r="B2" s="162"/>
      <c r="C2" s="162"/>
      <c r="D2" s="162"/>
      <c r="E2" s="162"/>
      <c r="F2" s="162"/>
      <c r="G2" s="162"/>
      <c r="H2" s="162"/>
      <c r="I2" s="162"/>
      <c r="J2" s="162"/>
      <c r="K2" s="162"/>
      <c r="L2" s="162"/>
      <c r="M2" s="162"/>
      <c r="N2" s="162"/>
      <c r="O2" s="162"/>
      <c r="P2" s="162"/>
      <c r="Q2" s="162"/>
      <c r="R2" s="162"/>
      <c r="S2" s="162"/>
      <c r="T2" s="162"/>
    </row>
    <row r="3" s="157" customFormat="1" ht="16.9" customHeight="1" spans="1:20">
      <c r="A3" s="163"/>
      <c r="B3" s="163"/>
      <c r="C3" s="164"/>
      <c r="D3" s="165"/>
      <c r="E3" s="165"/>
      <c r="F3" s="166"/>
      <c r="G3" s="165" t="s">
        <v>1185</v>
      </c>
      <c r="H3" s="164"/>
      <c r="O3" s="177"/>
      <c r="P3" s="177"/>
      <c r="Q3" s="177"/>
      <c r="R3" s="177"/>
      <c r="S3" s="181" t="s">
        <v>54</v>
      </c>
      <c r="T3" s="181"/>
    </row>
    <row r="4" s="158" customFormat="1" ht="17.25" customHeight="1" spans="1:20">
      <c r="A4" s="167" t="s">
        <v>122</v>
      </c>
      <c r="B4" s="168" t="s">
        <v>123</v>
      </c>
      <c r="C4" s="169" t="s">
        <v>125</v>
      </c>
      <c r="D4" s="169"/>
      <c r="E4" s="169"/>
      <c r="F4" s="169" t="s">
        <v>1186</v>
      </c>
      <c r="G4" s="169"/>
      <c r="H4" s="169"/>
      <c r="I4" s="167" t="s">
        <v>125</v>
      </c>
      <c r="J4" s="167"/>
      <c r="K4" s="167"/>
      <c r="L4" s="167" t="s">
        <v>1186</v>
      </c>
      <c r="M4" s="167"/>
      <c r="N4" s="167"/>
      <c r="O4" s="178" t="s">
        <v>125</v>
      </c>
      <c r="P4" s="178"/>
      <c r="Q4" s="178"/>
      <c r="R4" s="178" t="s">
        <v>1186</v>
      </c>
      <c r="S4" s="178"/>
      <c r="T4" s="178"/>
    </row>
    <row r="5" s="158" customFormat="1" ht="44.25" customHeight="1" spans="1:20">
      <c r="A5" s="170"/>
      <c r="B5" s="171"/>
      <c r="C5" s="169" t="s">
        <v>1187</v>
      </c>
      <c r="D5" s="169" t="s">
        <v>1188</v>
      </c>
      <c r="E5" s="169" t="s">
        <v>1189</v>
      </c>
      <c r="F5" s="169" t="s">
        <v>1187</v>
      </c>
      <c r="G5" s="169" t="s">
        <v>1190</v>
      </c>
      <c r="H5" s="169" t="s">
        <v>1189</v>
      </c>
      <c r="I5" s="167" t="s">
        <v>1187</v>
      </c>
      <c r="J5" s="167" t="s">
        <v>1188</v>
      </c>
      <c r="K5" s="167" t="s">
        <v>1189</v>
      </c>
      <c r="L5" s="167" t="s">
        <v>1187</v>
      </c>
      <c r="M5" s="167" t="s">
        <v>1190</v>
      </c>
      <c r="N5" s="167" t="s">
        <v>1189</v>
      </c>
      <c r="O5" s="178" t="s">
        <v>1187</v>
      </c>
      <c r="P5" s="178" t="s">
        <v>1188</v>
      </c>
      <c r="Q5" s="178" t="s">
        <v>1252</v>
      </c>
      <c r="R5" s="178" t="s">
        <v>1187</v>
      </c>
      <c r="S5" s="178" t="s">
        <v>1190</v>
      </c>
      <c r="T5" s="178" t="s">
        <v>1252</v>
      </c>
    </row>
    <row r="6" s="32" customFormat="1" ht="17.25" customHeight="1" spans="1:20">
      <c r="A6" s="172"/>
      <c r="B6" s="173" t="s">
        <v>125</v>
      </c>
      <c r="C6" s="174">
        <f>C7+C12+C23+C31+C38+C42+C45+C49+C52+C58+C61+C66</f>
        <v>1331773</v>
      </c>
      <c r="D6" s="174">
        <f>D7+D12+D23+D31+D38+D42+D45+D49+D52+D58+D61+D66</f>
        <v>1290523</v>
      </c>
      <c r="E6" s="174">
        <f>E7+E12+E23+E31+E38+E42+E45+E49+E52+E58+E61+E66</f>
        <v>41250</v>
      </c>
      <c r="F6" s="174">
        <f>F7+F12+F23+F31+F38+F42+F45+F49+F52+F58+F61+F66</f>
        <v>239870</v>
      </c>
      <c r="G6" s="174">
        <f>SUM(G7,G12,G23,G31,G38,G42,G45,G49,G52,G58,G61,G66)</f>
        <v>223791</v>
      </c>
      <c r="H6" s="174">
        <f>SUM(H7,H12,H23,H31,H38,H42,H45,H49,H52,H58,H61,H66)</f>
        <v>16079</v>
      </c>
      <c r="I6" s="179">
        <f>I7+I12+I23+I31+I38+I42+I45+I49+I52+I58+I61+I66</f>
        <v>54266</v>
      </c>
      <c r="J6" s="179">
        <f>J7+J12+J23+J31+J38+J42+J45+J49+J52+J58+J61+J66</f>
        <v>54266</v>
      </c>
      <c r="K6" s="174">
        <f>K7+K12+K23+K31+K38+K42+K45+K49+K52+K58+K61+K66</f>
        <v>0</v>
      </c>
      <c r="L6" s="179">
        <f>L7+L12+L23+L31+L38+L42+L45+L49+L52+L58+L61+L66</f>
        <v>28293</v>
      </c>
      <c r="M6" s="180">
        <f>SUM(M7,M12,M23,M31,M38,M42,M45,M49,M52,M58,M61,M66)</f>
        <v>28293</v>
      </c>
      <c r="N6" s="174">
        <f>SUM(N7,N12,N23,N31,N38,N42,N45,N49,N52,N58,N61,N66)</f>
        <v>0</v>
      </c>
      <c r="O6" s="40">
        <f>O7+O12+O23+O31+O38+O42+O45+O49+O52+O58+O61+O66</f>
        <v>1277507</v>
      </c>
      <c r="P6" s="40">
        <f>P7+P12+P23+P31+P38+P42+P45+P49+P52+P58+P61+P66</f>
        <v>1236257</v>
      </c>
      <c r="Q6" s="40">
        <f>Q7+Q12+Q23+Q31+Q38+Q42+Q45+Q49+Q52+Q58+Q61+Q66</f>
        <v>41250</v>
      </c>
      <c r="R6" s="40">
        <f>R7+R12+R23+R31+R38+R42+R45+R49+R52+R58+R61+R66</f>
        <v>211577</v>
      </c>
      <c r="S6" s="40">
        <f>SUM(S7,S12,S23,S31,S38,S42,S45,S49,S52,S58,S61,S66)</f>
        <v>195498</v>
      </c>
      <c r="T6" s="40">
        <f>SUM(T7,T12,T23,T31,T38,T42,T45,T49,T52,T58,T61,T66)</f>
        <v>16079</v>
      </c>
    </row>
    <row r="7" s="32" customFormat="1" ht="16.9" customHeight="1" spans="1:20">
      <c r="A7" s="172">
        <v>501</v>
      </c>
      <c r="B7" s="175" t="s">
        <v>1191</v>
      </c>
      <c r="C7" s="174">
        <f t="shared" ref="C7:Q7" si="0">SUM(C8:C11)</f>
        <v>55386</v>
      </c>
      <c r="D7" s="174">
        <f t="shared" si="0"/>
        <v>51398</v>
      </c>
      <c r="E7" s="174">
        <f t="shared" si="0"/>
        <v>3988</v>
      </c>
      <c r="F7" s="174">
        <f t="shared" si="0"/>
        <v>48372</v>
      </c>
      <c r="G7" s="174">
        <f t="shared" si="0"/>
        <v>44673</v>
      </c>
      <c r="H7" s="174">
        <f t="shared" si="0"/>
        <v>3699</v>
      </c>
      <c r="I7" s="179">
        <f t="shared" ref="I7:L7" si="1">SUM(I8:I11)</f>
        <v>2872</v>
      </c>
      <c r="J7" s="180">
        <f t="shared" si="0"/>
        <v>2872</v>
      </c>
      <c r="K7" s="174">
        <f t="shared" si="0"/>
        <v>0</v>
      </c>
      <c r="L7" s="179">
        <f t="shared" si="1"/>
        <v>2872</v>
      </c>
      <c r="M7" s="180">
        <f t="shared" si="0"/>
        <v>2872</v>
      </c>
      <c r="N7" s="174">
        <f t="shared" si="0"/>
        <v>0</v>
      </c>
      <c r="O7" s="40">
        <f t="shared" ref="O7:P7" si="2">SUM(O8:O11)</f>
        <v>52514</v>
      </c>
      <c r="P7" s="40">
        <f t="shared" si="2"/>
        <v>48526</v>
      </c>
      <c r="Q7" s="40">
        <f t="shared" si="0"/>
        <v>3988</v>
      </c>
      <c r="R7" s="40">
        <f t="shared" ref="R7:S7" si="3">SUM(R8:R11)</f>
        <v>45500</v>
      </c>
      <c r="S7" s="40">
        <f t="shared" si="3"/>
        <v>41801</v>
      </c>
      <c r="T7" s="40">
        <f t="shared" ref="T7" si="4">SUM(T8:T11)</f>
        <v>3699</v>
      </c>
    </row>
    <row r="8" s="32" customFormat="1" ht="16.9" customHeight="1" spans="1:20">
      <c r="A8" s="172">
        <v>50101</v>
      </c>
      <c r="B8" s="172" t="s">
        <v>1192</v>
      </c>
      <c r="C8" s="174">
        <f>D8+E8</f>
        <v>39145</v>
      </c>
      <c r="D8" s="174">
        <v>35900</v>
      </c>
      <c r="E8" s="174">
        <v>3245</v>
      </c>
      <c r="F8" s="174">
        <f>G8+H8</f>
        <v>32145</v>
      </c>
      <c r="G8" s="174">
        <v>29176</v>
      </c>
      <c r="H8" s="174">
        <v>2969</v>
      </c>
      <c r="I8" s="179">
        <f>J8+K8</f>
        <v>1682</v>
      </c>
      <c r="J8" s="180">
        <v>1682</v>
      </c>
      <c r="K8" s="174"/>
      <c r="L8" s="179">
        <f>M8+N8</f>
        <v>1682</v>
      </c>
      <c r="M8" s="180">
        <v>1682</v>
      </c>
      <c r="N8" s="174"/>
      <c r="O8" s="40">
        <f>P8+Q8</f>
        <v>37463</v>
      </c>
      <c r="P8" s="40">
        <f>D8-J8</f>
        <v>34218</v>
      </c>
      <c r="Q8" s="40">
        <f>E8-K8</f>
        <v>3245</v>
      </c>
      <c r="R8" s="40">
        <f>S8+T8</f>
        <v>30463</v>
      </c>
      <c r="S8" s="40">
        <f>G8-M8</f>
        <v>27494</v>
      </c>
      <c r="T8" s="40">
        <f>H8-N8</f>
        <v>2969</v>
      </c>
    </row>
    <row r="9" s="32" customFormat="1" ht="16.9" customHeight="1" spans="1:20">
      <c r="A9" s="172">
        <v>50102</v>
      </c>
      <c r="B9" s="172" t="s">
        <v>1193</v>
      </c>
      <c r="C9" s="174">
        <f>D9+E9</f>
        <v>6258</v>
      </c>
      <c r="D9" s="174">
        <v>5931</v>
      </c>
      <c r="E9" s="174">
        <v>327</v>
      </c>
      <c r="F9" s="174">
        <f>G9+H9</f>
        <v>6248</v>
      </c>
      <c r="G9" s="174">
        <v>5931</v>
      </c>
      <c r="H9" s="174">
        <v>317</v>
      </c>
      <c r="I9" s="179">
        <f>J9+K9</f>
        <v>0</v>
      </c>
      <c r="J9" s="180"/>
      <c r="K9" s="174"/>
      <c r="L9" s="179">
        <f>M9+N9</f>
        <v>0</v>
      </c>
      <c r="M9" s="180"/>
      <c r="N9" s="174"/>
      <c r="O9" s="40">
        <f>P9+Q9</f>
        <v>6258</v>
      </c>
      <c r="P9" s="40">
        <f t="shared" ref="P9:P11" si="5">D9-J9</f>
        <v>5931</v>
      </c>
      <c r="Q9" s="40">
        <f t="shared" ref="Q9:Q11" si="6">E9-K9</f>
        <v>327</v>
      </c>
      <c r="R9" s="40">
        <f>S9+T9</f>
        <v>6248</v>
      </c>
      <c r="S9" s="40">
        <f t="shared" ref="S9:S70" si="7">G9-M9</f>
        <v>5931</v>
      </c>
      <c r="T9" s="40">
        <f t="shared" ref="T9:T70" si="8">H9-N9</f>
        <v>317</v>
      </c>
    </row>
    <row r="10" s="32" customFormat="1" ht="16.9" customHeight="1" spans="1:20">
      <c r="A10" s="172">
        <v>50103</v>
      </c>
      <c r="B10" s="172" t="s">
        <v>1194</v>
      </c>
      <c r="C10" s="174">
        <f>D10+E10</f>
        <v>2234</v>
      </c>
      <c r="D10" s="174">
        <v>2201</v>
      </c>
      <c r="E10" s="174">
        <v>33</v>
      </c>
      <c r="F10" s="174">
        <f>G10+H10</f>
        <v>2234</v>
      </c>
      <c r="G10" s="174">
        <v>2201</v>
      </c>
      <c r="H10" s="174">
        <v>33</v>
      </c>
      <c r="I10" s="179">
        <f>J10+K10</f>
        <v>396</v>
      </c>
      <c r="J10" s="180">
        <v>396</v>
      </c>
      <c r="K10" s="174"/>
      <c r="L10" s="179">
        <f>M10+N10</f>
        <v>396</v>
      </c>
      <c r="M10" s="180">
        <v>396</v>
      </c>
      <c r="N10" s="174"/>
      <c r="O10" s="40">
        <f>P10+Q10</f>
        <v>1838</v>
      </c>
      <c r="P10" s="40">
        <f t="shared" si="5"/>
        <v>1805</v>
      </c>
      <c r="Q10" s="40">
        <f t="shared" si="6"/>
        <v>33</v>
      </c>
      <c r="R10" s="40">
        <f>S10+T10</f>
        <v>1838</v>
      </c>
      <c r="S10" s="40">
        <f t="shared" si="7"/>
        <v>1805</v>
      </c>
      <c r="T10" s="40">
        <f t="shared" si="8"/>
        <v>33</v>
      </c>
    </row>
    <row r="11" s="32" customFormat="1" ht="16.9" customHeight="1" spans="1:20">
      <c r="A11" s="172">
        <v>50199</v>
      </c>
      <c r="B11" s="172" t="s">
        <v>1195</v>
      </c>
      <c r="C11" s="174">
        <f>D11+E11</f>
        <v>7749</v>
      </c>
      <c r="D11" s="174">
        <v>7366</v>
      </c>
      <c r="E11" s="174">
        <v>383</v>
      </c>
      <c r="F11" s="174">
        <f>G11+H11</f>
        <v>7745</v>
      </c>
      <c r="G11" s="174">
        <v>7365</v>
      </c>
      <c r="H11" s="174">
        <v>380</v>
      </c>
      <c r="I11" s="179">
        <f>J11+K11</f>
        <v>794</v>
      </c>
      <c r="J11" s="180">
        <v>794</v>
      </c>
      <c r="K11" s="174"/>
      <c r="L11" s="179">
        <f>M11+N11</f>
        <v>794</v>
      </c>
      <c r="M11" s="180">
        <v>794</v>
      </c>
      <c r="N11" s="174"/>
      <c r="O11" s="40">
        <f>P11+Q11</f>
        <v>6955</v>
      </c>
      <c r="P11" s="40">
        <f t="shared" si="5"/>
        <v>6572</v>
      </c>
      <c r="Q11" s="40">
        <f t="shared" si="6"/>
        <v>383</v>
      </c>
      <c r="R11" s="40">
        <f>S11+T11</f>
        <v>6951</v>
      </c>
      <c r="S11" s="40">
        <f t="shared" si="7"/>
        <v>6571</v>
      </c>
      <c r="T11" s="40">
        <f t="shared" si="8"/>
        <v>380</v>
      </c>
    </row>
    <row r="12" s="32" customFormat="1" ht="16.9" customHeight="1" spans="1:20">
      <c r="A12" s="172">
        <v>502</v>
      </c>
      <c r="B12" s="175" t="s">
        <v>1196</v>
      </c>
      <c r="C12" s="174">
        <f t="shared" ref="C12:H12" si="9">SUM(C13:C22)</f>
        <v>103846</v>
      </c>
      <c r="D12" s="174">
        <f t="shared" si="9"/>
        <v>92917</v>
      </c>
      <c r="E12" s="174">
        <f t="shared" si="9"/>
        <v>10929</v>
      </c>
      <c r="F12" s="174">
        <f t="shared" si="9"/>
        <v>15289</v>
      </c>
      <c r="G12" s="174">
        <f t="shared" si="9"/>
        <v>13412</v>
      </c>
      <c r="H12" s="174">
        <f t="shared" si="9"/>
        <v>1877</v>
      </c>
      <c r="I12" s="179">
        <f t="shared" ref="I12:N12" si="10">SUM(I13:I22)</f>
        <v>5390</v>
      </c>
      <c r="J12" s="180">
        <f t="shared" si="10"/>
        <v>5390</v>
      </c>
      <c r="K12" s="174">
        <f t="shared" si="10"/>
        <v>0</v>
      </c>
      <c r="L12" s="179">
        <f t="shared" si="10"/>
        <v>5390</v>
      </c>
      <c r="M12" s="180">
        <f t="shared" si="10"/>
        <v>5390</v>
      </c>
      <c r="N12" s="174">
        <f t="shared" si="10"/>
        <v>0</v>
      </c>
      <c r="O12" s="40">
        <f t="shared" ref="O12:T12" si="11">SUM(O13:O22)</f>
        <v>98456</v>
      </c>
      <c r="P12" s="40">
        <f t="shared" si="11"/>
        <v>87527</v>
      </c>
      <c r="Q12" s="40">
        <f t="shared" si="11"/>
        <v>10929</v>
      </c>
      <c r="R12" s="40">
        <f t="shared" si="11"/>
        <v>9899</v>
      </c>
      <c r="S12" s="40">
        <f t="shared" si="11"/>
        <v>8022</v>
      </c>
      <c r="T12" s="40">
        <f t="shared" si="11"/>
        <v>1877</v>
      </c>
    </row>
    <row r="13" s="32" customFormat="1" ht="16.9" customHeight="1" spans="1:20">
      <c r="A13" s="172">
        <v>50201</v>
      </c>
      <c r="B13" s="172" t="s">
        <v>1197</v>
      </c>
      <c r="C13" s="174">
        <f t="shared" ref="C13:C22" si="12">D13+E13</f>
        <v>29365</v>
      </c>
      <c r="D13" s="174">
        <v>25041</v>
      </c>
      <c r="E13" s="174">
        <v>4324</v>
      </c>
      <c r="F13" s="174">
        <f t="shared" ref="F13:F22" si="13">G13+H13</f>
        <v>9059</v>
      </c>
      <c r="G13" s="174">
        <v>7889</v>
      </c>
      <c r="H13" s="174">
        <v>1170</v>
      </c>
      <c r="I13" s="179">
        <f t="shared" ref="I13:I22" si="14">J13+K13</f>
        <v>620</v>
      </c>
      <c r="J13" s="180">
        <v>620</v>
      </c>
      <c r="K13" s="174"/>
      <c r="L13" s="179">
        <f t="shared" ref="L13:L22" si="15">M13+N13</f>
        <v>620</v>
      </c>
      <c r="M13" s="180">
        <v>620</v>
      </c>
      <c r="N13" s="174"/>
      <c r="O13" s="40">
        <f t="shared" ref="O13:O22" si="16">P13+Q13</f>
        <v>28745</v>
      </c>
      <c r="P13" s="40">
        <f t="shared" ref="P13:Q22" si="17">D13-J13</f>
        <v>24421</v>
      </c>
      <c r="Q13" s="40">
        <f t="shared" si="17"/>
        <v>4324</v>
      </c>
      <c r="R13" s="40">
        <f>S13+T13</f>
        <v>8439</v>
      </c>
      <c r="S13" s="40">
        <f t="shared" si="7"/>
        <v>7269</v>
      </c>
      <c r="T13" s="40">
        <f t="shared" si="8"/>
        <v>1170</v>
      </c>
    </row>
    <row r="14" s="32" customFormat="1" ht="16.9" customHeight="1" spans="1:20">
      <c r="A14" s="172">
        <v>50202</v>
      </c>
      <c r="B14" s="172" t="s">
        <v>1198</v>
      </c>
      <c r="C14" s="174">
        <f t="shared" si="12"/>
        <v>574</v>
      </c>
      <c r="D14" s="174">
        <v>394</v>
      </c>
      <c r="E14" s="174">
        <v>180</v>
      </c>
      <c r="F14" s="174">
        <f t="shared" si="13"/>
        <v>81</v>
      </c>
      <c r="G14" s="174">
        <v>28</v>
      </c>
      <c r="H14" s="174">
        <v>53</v>
      </c>
      <c r="I14" s="179">
        <f t="shared" si="14"/>
        <v>0</v>
      </c>
      <c r="J14" s="180"/>
      <c r="K14" s="174"/>
      <c r="L14" s="179">
        <f t="shared" si="15"/>
        <v>0</v>
      </c>
      <c r="M14" s="180"/>
      <c r="N14" s="174"/>
      <c r="O14" s="40">
        <f t="shared" si="16"/>
        <v>574</v>
      </c>
      <c r="P14" s="40">
        <f t="shared" si="17"/>
        <v>394</v>
      </c>
      <c r="Q14" s="40">
        <f t="shared" si="17"/>
        <v>180</v>
      </c>
      <c r="R14" s="40">
        <f t="shared" ref="R14:R22" si="18">S14+T14</f>
        <v>81</v>
      </c>
      <c r="S14" s="40">
        <f t="shared" si="7"/>
        <v>28</v>
      </c>
      <c r="T14" s="40">
        <f t="shared" si="8"/>
        <v>53</v>
      </c>
    </row>
    <row r="15" s="32" customFormat="1" ht="16.9" customHeight="1" spans="1:20">
      <c r="A15" s="172">
        <v>50203</v>
      </c>
      <c r="B15" s="172" t="s">
        <v>1199</v>
      </c>
      <c r="C15" s="174">
        <f t="shared" si="12"/>
        <v>1211</v>
      </c>
      <c r="D15" s="174">
        <v>950</v>
      </c>
      <c r="E15" s="174">
        <v>261</v>
      </c>
      <c r="F15" s="174">
        <f t="shared" si="13"/>
        <v>54</v>
      </c>
      <c r="G15" s="174">
        <v>22</v>
      </c>
      <c r="H15" s="174">
        <v>32</v>
      </c>
      <c r="I15" s="179">
        <f t="shared" si="14"/>
        <v>0</v>
      </c>
      <c r="J15" s="180"/>
      <c r="K15" s="174"/>
      <c r="L15" s="179">
        <f t="shared" si="15"/>
        <v>0</v>
      </c>
      <c r="M15" s="180"/>
      <c r="N15" s="174"/>
      <c r="O15" s="40">
        <f t="shared" si="16"/>
        <v>1211</v>
      </c>
      <c r="P15" s="40">
        <f t="shared" si="17"/>
        <v>950</v>
      </c>
      <c r="Q15" s="40">
        <f t="shared" si="17"/>
        <v>261</v>
      </c>
      <c r="R15" s="40">
        <f t="shared" si="18"/>
        <v>54</v>
      </c>
      <c r="S15" s="40">
        <f t="shared" si="7"/>
        <v>22</v>
      </c>
      <c r="T15" s="40">
        <f t="shared" si="8"/>
        <v>32</v>
      </c>
    </row>
    <row r="16" s="32" customFormat="1" ht="16.9" customHeight="1" spans="1:20">
      <c r="A16" s="172">
        <v>50204</v>
      </c>
      <c r="B16" s="172" t="s">
        <v>1200</v>
      </c>
      <c r="C16" s="174">
        <f t="shared" si="12"/>
        <v>2010</v>
      </c>
      <c r="D16" s="174">
        <v>1792</v>
      </c>
      <c r="E16" s="174">
        <v>218</v>
      </c>
      <c r="F16" s="174">
        <f t="shared" si="13"/>
        <v>370</v>
      </c>
      <c r="G16" s="174">
        <v>370</v>
      </c>
      <c r="H16" s="174">
        <v>0</v>
      </c>
      <c r="I16" s="179">
        <f t="shared" si="14"/>
        <v>0</v>
      </c>
      <c r="J16" s="180"/>
      <c r="K16" s="174"/>
      <c r="L16" s="179">
        <f t="shared" si="15"/>
        <v>0</v>
      </c>
      <c r="M16" s="180"/>
      <c r="N16" s="174"/>
      <c r="O16" s="40">
        <f t="shared" si="16"/>
        <v>2010</v>
      </c>
      <c r="P16" s="40">
        <f t="shared" si="17"/>
        <v>1792</v>
      </c>
      <c r="Q16" s="40">
        <f t="shared" si="17"/>
        <v>218</v>
      </c>
      <c r="R16" s="40">
        <f t="shared" si="18"/>
        <v>370</v>
      </c>
      <c r="S16" s="40">
        <f t="shared" si="7"/>
        <v>370</v>
      </c>
      <c r="T16" s="40">
        <f t="shared" si="8"/>
        <v>0</v>
      </c>
    </row>
    <row r="17" s="32" customFormat="1" ht="16.9" customHeight="1" spans="1:20">
      <c r="A17" s="172">
        <v>50205</v>
      </c>
      <c r="B17" s="172" t="s">
        <v>1201</v>
      </c>
      <c r="C17" s="174">
        <f t="shared" si="12"/>
        <v>40141</v>
      </c>
      <c r="D17" s="174">
        <v>37371</v>
      </c>
      <c r="E17" s="174">
        <v>2770</v>
      </c>
      <c r="F17" s="174">
        <f t="shared" si="13"/>
        <v>2759</v>
      </c>
      <c r="G17" s="174">
        <v>2632</v>
      </c>
      <c r="H17" s="174">
        <v>127</v>
      </c>
      <c r="I17" s="179">
        <f t="shared" si="14"/>
        <v>1961</v>
      </c>
      <c r="J17" s="180">
        <v>1961</v>
      </c>
      <c r="K17" s="174"/>
      <c r="L17" s="179">
        <f t="shared" si="15"/>
        <v>1961</v>
      </c>
      <c r="M17" s="180">
        <v>1961</v>
      </c>
      <c r="N17" s="174"/>
      <c r="O17" s="40">
        <f t="shared" si="16"/>
        <v>38180</v>
      </c>
      <c r="P17" s="40">
        <f t="shared" si="17"/>
        <v>35410</v>
      </c>
      <c r="Q17" s="40">
        <f t="shared" si="17"/>
        <v>2770</v>
      </c>
      <c r="R17" s="40">
        <f t="shared" si="18"/>
        <v>798</v>
      </c>
      <c r="S17" s="40">
        <f t="shared" si="7"/>
        <v>671</v>
      </c>
      <c r="T17" s="40">
        <f t="shared" si="8"/>
        <v>127</v>
      </c>
    </row>
    <row r="18" s="32" customFormat="1" ht="16.9" customHeight="1" spans="1:20">
      <c r="A18" s="172">
        <v>50206</v>
      </c>
      <c r="B18" s="172" t="s">
        <v>1202</v>
      </c>
      <c r="C18" s="174">
        <f t="shared" si="12"/>
        <v>215</v>
      </c>
      <c r="D18" s="174">
        <v>116</v>
      </c>
      <c r="E18" s="174">
        <v>99</v>
      </c>
      <c r="F18" s="174">
        <f t="shared" si="13"/>
        <v>148</v>
      </c>
      <c r="G18" s="174">
        <v>54</v>
      </c>
      <c r="H18" s="174">
        <v>94</v>
      </c>
      <c r="I18" s="179">
        <f t="shared" si="14"/>
        <v>0</v>
      </c>
      <c r="J18" s="180"/>
      <c r="K18" s="174"/>
      <c r="L18" s="179">
        <f t="shared" si="15"/>
        <v>0</v>
      </c>
      <c r="M18" s="180"/>
      <c r="N18" s="174"/>
      <c r="O18" s="40">
        <f t="shared" si="16"/>
        <v>215</v>
      </c>
      <c r="P18" s="40">
        <f t="shared" si="17"/>
        <v>116</v>
      </c>
      <c r="Q18" s="40">
        <f t="shared" si="17"/>
        <v>99</v>
      </c>
      <c r="R18" s="40">
        <f t="shared" si="18"/>
        <v>148</v>
      </c>
      <c r="S18" s="40">
        <f t="shared" si="7"/>
        <v>54</v>
      </c>
      <c r="T18" s="40">
        <f t="shared" si="8"/>
        <v>94</v>
      </c>
    </row>
    <row r="19" s="32" customFormat="1" ht="16.9" customHeight="1" spans="1:20">
      <c r="A19" s="172">
        <v>50207</v>
      </c>
      <c r="B19" s="172" t="s">
        <v>1203</v>
      </c>
      <c r="C19" s="174">
        <f t="shared" si="12"/>
        <v>0</v>
      </c>
      <c r="D19" s="174">
        <v>0</v>
      </c>
      <c r="E19" s="174">
        <v>0</v>
      </c>
      <c r="F19" s="174">
        <f t="shared" si="13"/>
        <v>0</v>
      </c>
      <c r="G19" s="174">
        <v>0</v>
      </c>
      <c r="H19" s="174">
        <v>0</v>
      </c>
      <c r="I19" s="179">
        <f t="shared" si="14"/>
        <v>0</v>
      </c>
      <c r="J19" s="180"/>
      <c r="K19" s="174"/>
      <c r="L19" s="179">
        <f t="shared" si="15"/>
        <v>0</v>
      </c>
      <c r="M19" s="180"/>
      <c r="N19" s="174"/>
      <c r="O19" s="40">
        <f t="shared" si="16"/>
        <v>0</v>
      </c>
      <c r="P19" s="40">
        <f t="shared" si="17"/>
        <v>0</v>
      </c>
      <c r="Q19" s="40">
        <f t="shared" si="17"/>
        <v>0</v>
      </c>
      <c r="R19" s="40">
        <f t="shared" si="18"/>
        <v>0</v>
      </c>
      <c r="S19" s="40">
        <f t="shared" si="7"/>
        <v>0</v>
      </c>
      <c r="T19" s="40">
        <f t="shared" si="8"/>
        <v>0</v>
      </c>
    </row>
    <row r="20" s="32" customFormat="1" ht="16.9" customHeight="1" spans="1:20">
      <c r="A20" s="172">
        <v>50208</v>
      </c>
      <c r="B20" s="172" t="s">
        <v>1204</v>
      </c>
      <c r="C20" s="174">
        <f t="shared" si="12"/>
        <v>1215</v>
      </c>
      <c r="D20" s="174">
        <v>1074</v>
      </c>
      <c r="E20" s="174">
        <v>141</v>
      </c>
      <c r="F20" s="174">
        <f t="shared" si="13"/>
        <v>976</v>
      </c>
      <c r="G20" s="174">
        <v>885</v>
      </c>
      <c r="H20" s="174">
        <v>91</v>
      </c>
      <c r="I20" s="179">
        <f t="shared" si="14"/>
        <v>0</v>
      </c>
      <c r="J20" s="180"/>
      <c r="K20" s="174"/>
      <c r="L20" s="179">
        <f t="shared" si="15"/>
        <v>0</v>
      </c>
      <c r="M20" s="180"/>
      <c r="N20" s="174"/>
      <c r="O20" s="40">
        <f t="shared" si="16"/>
        <v>1215</v>
      </c>
      <c r="P20" s="40">
        <f t="shared" si="17"/>
        <v>1074</v>
      </c>
      <c r="Q20" s="40">
        <f t="shared" si="17"/>
        <v>141</v>
      </c>
      <c r="R20" s="40">
        <f t="shared" si="18"/>
        <v>976</v>
      </c>
      <c r="S20" s="40">
        <f t="shared" si="7"/>
        <v>885</v>
      </c>
      <c r="T20" s="40">
        <f t="shared" si="8"/>
        <v>91</v>
      </c>
    </row>
    <row r="21" s="32" customFormat="1" ht="16.9" customHeight="1" spans="1:20">
      <c r="A21" s="176">
        <v>50209</v>
      </c>
      <c r="B21" s="176" t="s">
        <v>1205</v>
      </c>
      <c r="C21" s="174">
        <f t="shared" si="12"/>
        <v>7836</v>
      </c>
      <c r="D21" s="174">
        <v>6582</v>
      </c>
      <c r="E21" s="174">
        <v>1254</v>
      </c>
      <c r="F21" s="174">
        <f t="shared" si="13"/>
        <v>657</v>
      </c>
      <c r="G21" s="174">
        <v>599</v>
      </c>
      <c r="H21" s="174">
        <v>58</v>
      </c>
      <c r="I21" s="179">
        <f t="shared" si="14"/>
        <v>0</v>
      </c>
      <c r="J21" s="180"/>
      <c r="K21" s="174"/>
      <c r="L21" s="179">
        <f t="shared" si="15"/>
        <v>0</v>
      </c>
      <c r="M21" s="180"/>
      <c r="N21" s="174"/>
      <c r="O21" s="40">
        <f t="shared" si="16"/>
        <v>7836</v>
      </c>
      <c r="P21" s="40">
        <f t="shared" si="17"/>
        <v>6582</v>
      </c>
      <c r="Q21" s="40">
        <f t="shared" si="17"/>
        <v>1254</v>
      </c>
      <c r="R21" s="40">
        <f t="shared" si="18"/>
        <v>657</v>
      </c>
      <c r="S21" s="40">
        <f t="shared" si="7"/>
        <v>599</v>
      </c>
      <c r="T21" s="40">
        <f t="shared" si="8"/>
        <v>58</v>
      </c>
    </row>
    <row r="22" s="32" customFormat="1" ht="16.9" customHeight="1" spans="1:20">
      <c r="A22" s="172">
        <v>50299</v>
      </c>
      <c r="B22" s="172" t="s">
        <v>1206</v>
      </c>
      <c r="C22" s="174">
        <f t="shared" si="12"/>
        <v>21279</v>
      </c>
      <c r="D22" s="174">
        <v>19597</v>
      </c>
      <c r="E22" s="174">
        <v>1682</v>
      </c>
      <c r="F22" s="174">
        <f t="shared" si="13"/>
        <v>1185</v>
      </c>
      <c r="G22" s="174">
        <v>933</v>
      </c>
      <c r="H22" s="174">
        <v>252</v>
      </c>
      <c r="I22" s="179">
        <f t="shared" si="14"/>
        <v>2809</v>
      </c>
      <c r="J22" s="180">
        <v>2809</v>
      </c>
      <c r="K22" s="174"/>
      <c r="L22" s="179">
        <f t="shared" si="15"/>
        <v>2809</v>
      </c>
      <c r="M22" s="180">
        <v>2809</v>
      </c>
      <c r="N22" s="174"/>
      <c r="O22" s="40">
        <f t="shared" si="16"/>
        <v>18470</v>
      </c>
      <c r="P22" s="40">
        <f t="shared" si="17"/>
        <v>16788</v>
      </c>
      <c r="Q22" s="40">
        <f t="shared" si="17"/>
        <v>1682</v>
      </c>
      <c r="R22" s="40">
        <f t="shared" si="18"/>
        <v>-1624</v>
      </c>
      <c r="S22" s="40">
        <f t="shared" si="7"/>
        <v>-1876</v>
      </c>
      <c r="T22" s="40">
        <f t="shared" si="8"/>
        <v>252</v>
      </c>
    </row>
    <row r="23" s="32" customFormat="1" ht="16.9" customHeight="1" spans="1:20">
      <c r="A23" s="172">
        <v>503</v>
      </c>
      <c r="B23" s="175" t="s">
        <v>1207</v>
      </c>
      <c r="C23" s="174">
        <f t="shared" ref="C23:H23" si="19">SUM(C24:C30)</f>
        <v>89223</v>
      </c>
      <c r="D23" s="174">
        <f t="shared" si="19"/>
        <v>83186</v>
      </c>
      <c r="E23" s="174">
        <f t="shared" si="19"/>
        <v>6037</v>
      </c>
      <c r="F23" s="174">
        <f t="shared" si="19"/>
        <v>50</v>
      </c>
      <c r="G23" s="174">
        <f t="shared" si="19"/>
        <v>50</v>
      </c>
      <c r="H23" s="174">
        <f t="shared" si="19"/>
        <v>0</v>
      </c>
      <c r="I23" s="179">
        <f t="shared" ref="I23:N23" si="20">SUM(I24:I30)</f>
        <v>641</v>
      </c>
      <c r="J23" s="180">
        <f t="shared" si="20"/>
        <v>641</v>
      </c>
      <c r="K23" s="174">
        <f t="shared" si="20"/>
        <v>0</v>
      </c>
      <c r="L23" s="179">
        <f t="shared" si="20"/>
        <v>641</v>
      </c>
      <c r="M23" s="180">
        <f t="shared" si="20"/>
        <v>641</v>
      </c>
      <c r="N23" s="174">
        <f t="shared" si="20"/>
        <v>0</v>
      </c>
      <c r="O23" s="40">
        <f t="shared" ref="O23:T23" si="21">SUM(O24:O30)</f>
        <v>88582</v>
      </c>
      <c r="P23" s="40">
        <f t="shared" si="21"/>
        <v>82545</v>
      </c>
      <c r="Q23" s="40">
        <f t="shared" si="21"/>
        <v>6037</v>
      </c>
      <c r="R23" s="40">
        <f t="shared" si="21"/>
        <v>-591</v>
      </c>
      <c r="S23" s="40">
        <f t="shared" si="21"/>
        <v>-591</v>
      </c>
      <c r="T23" s="40">
        <f t="shared" si="21"/>
        <v>0</v>
      </c>
    </row>
    <row r="24" s="32" customFormat="1" ht="16.9" customHeight="1" spans="1:20">
      <c r="A24" s="172">
        <v>50301</v>
      </c>
      <c r="B24" s="172" t="s">
        <v>1208</v>
      </c>
      <c r="C24" s="174">
        <f t="shared" ref="C24:C30" si="22">D24+E24</f>
        <v>567</v>
      </c>
      <c r="D24" s="174">
        <v>458</v>
      </c>
      <c r="E24" s="174">
        <v>109</v>
      </c>
      <c r="F24" s="174">
        <f t="shared" ref="F24:F30" si="23">G24+H24</f>
        <v>0</v>
      </c>
      <c r="G24" s="174">
        <v>0</v>
      </c>
      <c r="H24" s="174">
        <v>0</v>
      </c>
      <c r="I24" s="179">
        <f t="shared" ref="I24:I30" si="24">J24+K24</f>
        <v>0</v>
      </c>
      <c r="J24" s="180"/>
      <c r="K24" s="174"/>
      <c r="L24" s="179">
        <f t="shared" ref="L24:L30" si="25">M24+N24</f>
        <v>0</v>
      </c>
      <c r="M24" s="180"/>
      <c r="N24" s="174"/>
      <c r="O24" s="40">
        <f t="shared" ref="O24:O30" si="26">P24+Q24</f>
        <v>567</v>
      </c>
      <c r="P24" s="40">
        <f>D24-J24</f>
        <v>458</v>
      </c>
      <c r="Q24" s="40">
        <f>E24-K24</f>
        <v>109</v>
      </c>
      <c r="R24" s="40">
        <f t="shared" ref="R24:R30" si="27">S24+T24</f>
        <v>0</v>
      </c>
      <c r="S24" s="40">
        <f t="shared" si="7"/>
        <v>0</v>
      </c>
      <c r="T24" s="40">
        <f t="shared" si="8"/>
        <v>0</v>
      </c>
    </row>
    <row r="25" s="32" customFormat="1" ht="16.9" customHeight="1" spans="1:20">
      <c r="A25" s="172">
        <v>50302</v>
      </c>
      <c r="B25" s="172" t="s">
        <v>1209</v>
      </c>
      <c r="C25" s="174">
        <f t="shared" si="22"/>
        <v>51756</v>
      </c>
      <c r="D25" s="174">
        <v>47401</v>
      </c>
      <c r="E25" s="174">
        <v>4355</v>
      </c>
      <c r="F25" s="174">
        <f t="shared" si="23"/>
        <v>0</v>
      </c>
      <c r="G25" s="174">
        <v>0</v>
      </c>
      <c r="H25" s="174">
        <v>0</v>
      </c>
      <c r="I25" s="179">
        <f t="shared" si="24"/>
        <v>0</v>
      </c>
      <c r="J25" s="180"/>
      <c r="K25" s="174"/>
      <c r="L25" s="179">
        <f t="shared" si="25"/>
        <v>0</v>
      </c>
      <c r="M25" s="180"/>
      <c r="N25" s="174"/>
      <c r="O25" s="40">
        <f t="shared" si="26"/>
        <v>51756</v>
      </c>
      <c r="P25" s="40">
        <f t="shared" ref="P25:Q30" si="28">D25-J25</f>
        <v>47401</v>
      </c>
      <c r="Q25" s="40">
        <f t="shared" si="28"/>
        <v>4355</v>
      </c>
      <c r="R25" s="40">
        <f t="shared" si="27"/>
        <v>0</v>
      </c>
      <c r="S25" s="40">
        <f t="shared" si="7"/>
        <v>0</v>
      </c>
      <c r="T25" s="40">
        <f t="shared" si="8"/>
        <v>0</v>
      </c>
    </row>
    <row r="26" s="32" customFormat="1" ht="16.9" customHeight="1" spans="1:20">
      <c r="A26" s="172">
        <v>50303</v>
      </c>
      <c r="B26" s="172" t="s">
        <v>1210</v>
      </c>
      <c r="C26" s="174">
        <f t="shared" si="22"/>
        <v>581</v>
      </c>
      <c r="D26" s="174">
        <v>574</v>
      </c>
      <c r="E26" s="174">
        <v>7</v>
      </c>
      <c r="F26" s="174">
        <f t="shared" si="23"/>
        <v>0</v>
      </c>
      <c r="G26" s="174">
        <v>0</v>
      </c>
      <c r="H26" s="174">
        <v>0</v>
      </c>
      <c r="I26" s="179">
        <f t="shared" si="24"/>
        <v>0</v>
      </c>
      <c r="J26" s="180"/>
      <c r="K26" s="174"/>
      <c r="L26" s="179">
        <f t="shared" si="25"/>
        <v>0</v>
      </c>
      <c r="M26" s="180"/>
      <c r="N26" s="174"/>
      <c r="O26" s="40">
        <f t="shared" si="26"/>
        <v>581</v>
      </c>
      <c r="P26" s="40">
        <f t="shared" si="28"/>
        <v>574</v>
      </c>
      <c r="Q26" s="40">
        <f t="shared" si="28"/>
        <v>7</v>
      </c>
      <c r="R26" s="40">
        <f t="shared" si="27"/>
        <v>0</v>
      </c>
      <c r="S26" s="40">
        <f t="shared" si="7"/>
        <v>0</v>
      </c>
      <c r="T26" s="40">
        <f t="shared" si="8"/>
        <v>0</v>
      </c>
    </row>
    <row r="27" s="32" customFormat="1" ht="17.25" customHeight="1" spans="1:20">
      <c r="A27" s="172">
        <v>50305</v>
      </c>
      <c r="B27" s="172" t="s">
        <v>1211</v>
      </c>
      <c r="C27" s="174">
        <f t="shared" si="22"/>
        <v>11963</v>
      </c>
      <c r="D27" s="174">
        <v>11936</v>
      </c>
      <c r="E27" s="174">
        <v>27</v>
      </c>
      <c r="F27" s="174">
        <f t="shared" si="23"/>
        <v>0</v>
      </c>
      <c r="G27" s="174">
        <v>0</v>
      </c>
      <c r="H27" s="174">
        <v>0</v>
      </c>
      <c r="I27" s="179">
        <f t="shared" si="24"/>
        <v>0</v>
      </c>
      <c r="J27" s="180"/>
      <c r="K27" s="174"/>
      <c r="L27" s="179">
        <f t="shared" si="25"/>
        <v>0</v>
      </c>
      <c r="M27" s="180"/>
      <c r="N27" s="174"/>
      <c r="O27" s="40">
        <f t="shared" si="26"/>
        <v>11963</v>
      </c>
      <c r="P27" s="40">
        <f>D27-J27</f>
        <v>11936</v>
      </c>
      <c r="Q27" s="40">
        <f t="shared" si="28"/>
        <v>27</v>
      </c>
      <c r="R27" s="40">
        <f t="shared" si="27"/>
        <v>0</v>
      </c>
      <c r="S27" s="40">
        <f t="shared" si="7"/>
        <v>0</v>
      </c>
      <c r="T27" s="40">
        <f t="shared" si="8"/>
        <v>0</v>
      </c>
    </row>
    <row r="28" s="32" customFormat="1" ht="16.9" customHeight="1" spans="1:20">
      <c r="A28" s="172">
        <v>50306</v>
      </c>
      <c r="B28" s="172" t="s">
        <v>1212</v>
      </c>
      <c r="C28" s="174">
        <f t="shared" si="22"/>
        <v>7876</v>
      </c>
      <c r="D28" s="174">
        <v>6820</v>
      </c>
      <c r="E28" s="174">
        <v>1056</v>
      </c>
      <c r="F28" s="174">
        <f t="shared" si="23"/>
        <v>50</v>
      </c>
      <c r="G28" s="174">
        <v>50</v>
      </c>
      <c r="H28" s="174">
        <v>0</v>
      </c>
      <c r="I28" s="179">
        <f t="shared" si="24"/>
        <v>0</v>
      </c>
      <c r="J28" s="180"/>
      <c r="K28" s="174"/>
      <c r="L28" s="179">
        <f t="shared" si="25"/>
        <v>0</v>
      </c>
      <c r="M28" s="180"/>
      <c r="N28" s="174"/>
      <c r="O28" s="40">
        <f t="shared" si="26"/>
        <v>7876</v>
      </c>
      <c r="P28" s="40">
        <f t="shared" si="28"/>
        <v>6820</v>
      </c>
      <c r="Q28" s="40">
        <f t="shared" si="28"/>
        <v>1056</v>
      </c>
      <c r="R28" s="40">
        <f t="shared" si="27"/>
        <v>50</v>
      </c>
      <c r="S28" s="40">
        <f t="shared" si="7"/>
        <v>50</v>
      </c>
      <c r="T28" s="40">
        <f t="shared" si="8"/>
        <v>0</v>
      </c>
    </row>
    <row r="29" s="32" customFormat="1" ht="16.9" customHeight="1" spans="1:20">
      <c r="A29" s="172">
        <v>50307</v>
      </c>
      <c r="B29" s="172" t="s">
        <v>1213</v>
      </c>
      <c r="C29" s="174">
        <f t="shared" si="22"/>
        <v>1788</v>
      </c>
      <c r="D29" s="174">
        <v>1628</v>
      </c>
      <c r="E29" s="174">
        <v>160</v>
      </c>
      <c r="F29" s="174">
        <f t="shared" si="23"/>
        <v>0</v>
      </c>
      <c r="G29" s="174">
        <v>0</v>
      </c>
      <c r="H29" s="174">
        <v>0</v>
      </c>
      <c r="I29" s="179">
        <f t="shared" si="24"/>
        <v>0</v>
      </c>
      <c r="J29" s="180"/>
      <c r="K29" s="174"/>
      <c r="L29" s="179">
        <f t="shared" si="25"/>
        <v>0</v>
      </c>
      <c r="M29" s="180"/>
      <c r="N29" s="174"/>
      <c r="O29" s="40">
        <f t="shared" si="26"/>
        <v>1788</v>
      </c>
      <c r="P29" s="40">
        <f t="shared" si="28"/>
        <v>1628</v>
      </c>
      <c r="Q29" s="40">
        <f t="shared" si="28"/>
        <v>160</v>
      </c>
      <c r="R29" s="40">
        <f t="shared" si="27"/>
        <v>0</v>
      </c>
      <c r="S29" s="40">
        <f t="shared" si="7"/>
        <v>0</v>
      </c>
      <c r="T29" s="40">
        <f t="shared" si="8"/>
        <v>0</v>
      </c>
    </row>
    <row r="30" s="32" customFormat="1" ht="16.9" customHeight="1" spans="1:20">
      <c r="A30" s="172">
        <v>50399</v>
      </c>
      <c r="B30" s="172" t="s">
        <v>1214</v>
      </c>
      <c r="C30" s="174">
        <f t="shared" si="22"/>
        <v>14692</v>
      </c>
      <c r="D30" s="174">
        <v>14369</v>
      </c>
      <c r="E30" s="174">
        <v>323</v>
      </c>
      <c r="F30" s="174">
        <f t="shared" si="23"/>
        <v>0</v>
      </c>
      <c r="G30" s="174">
        <v>0</v>
      </c>
      <c r="H30" s="174">
        <v>0</v>
      </c>
      <c r="I30" s="179">
        <f t="shared" si="24"/>
        <v>641</v>
      </c>
      <c r="J30" s="180">
        <v>641</v>
      </c>
      <c r="K30" s="174"/>
      <c r="L30" s="179">
        <f t="shared" si="25"/>
        <v>641</v>
      </c>
      <c r="M30" s="180">
        <v>641</v>
      </c>
      <c r="N30" s="174"/>
      <c r="O30" s="40">
        <f t="shared" si="26"/>
        <v>14051</v>
      </c>
      <c r="P30" s="40">
        <f>D30-J30</f>
        <v>13728</v>
      </c>
      <c r="Q30" s="40">
        <f t="shared" si="28"/>
        <v>323</v>
      </c>
      <c r="R30" s="40">
        <f t="shared" si="27"/>
        <v>-641</v>
      </c>
      <c r="S30" s="40">
        <f t="shared" si="7"/>
        <v>-641</v>
      </c>
      <c r="T30" s="40">
        <f t="shared" si="8"/>
        <v>0</v>
      </c>
    </row>
    <row r="31" s="32" customFormat="1" ht="16.9" customHeight="1" spans="1:20">
      <c r="A31" s="172">
        <v>504</v>
      </c>
      <c r="B31" s="175" t="s">
        <v>1215</v>
      </c>
      <c r="C31" s="174">
        <f t="shared" ref="C31:H31" si="29">SUM(C32:C37)</f>
        <v>428074</v>
      </c>
      <c r="D31" s="174">
        <f t="shared" si="29"/>
        <v>428030</v>
      </c>
      <c r="E31" s="174">
        <f t="shared" si="29"/>
        <v>44</v>
      </c>
      <c r="F31" s="174">
        <f t="shared" si="29"/>
        <v>0</v>
      </c>
      <c r="G31" s="174">
        <f t="shared" si="29"/>
        <v>0</v>
      </c>
      <c r="H31" s="174">
        <f t="shared" si="29"/>
        <v>0</v>
      </c>
      <c r="I31" s="179">
        <f t="shared" ref="I31:N31" si="30">SUM(I32:I37)</f>
        <v>25973</v>
      </c>
      <c r="J31" s="180">
        <f t="shared" si="30"/>
        <v>25973</v>
      </c>
      <c r="K31" s="174">
        <f t="shared" si="30"/>
        <v>0</v>
      </c>
      <c r="L31" s="179">
        <f t="shared" si="30"/>
        <v>0</v>
      </c>
      <c r="M31" s="179">
        <f t="shared" si="30"/>
        <v>0</v>
      </c>
      <c r="N31" s="174">
        <f t="shared" si="30"/>
        <v>0</v>
      </c>
      <c r="O31" s="40">
        <f t="shared" ref="O31:T31" si="31">SUM(O32:O37)</f>
        <v>402101</v>
      </c>
      <c r="P31" s="40">
        <f t="shared" si="31"/>
        <v>402057</v>
      </c>
      <c r="Q31" s="40">
        <f t="shared" si="31"/>
        <v>44</v>
      </c>
      <c r="R31" s="40">
        <f t="shared" si="31"/>
        <v>0</v>
      </c>
      <c r="S31" s="40">
        <f t="shared" si="31"/>
        <v>0</v>
      </c>
      <c r="T31" s="40">
        <f t="shared" si="31"/>
        <v>0</v>
      </c>
    </row>
    <row r="32" s="32" customFormat="1" ht="16.9" customHeight="1" spans="1:20">
      <c r="A32" s="172">
        <v>50401</v>
      </c>
      <c r="B32" s="172" t="s">
        <v>1208</v>
      </c>
      <c r="C32" s="174">
        <f t="shared" ref="C32:C37" si="32">D32+E32</f>
        <v>18112</v>
      </c>
      <c r="D32" s="174">
        <v>18112</v>
      </c>
      <c r="E32" s="174">
        <v>0</v>
      </c>
      <c r="F32" s="174">
        <f t="shared" ref="F32:F37" si="33">G32+H32</f>
        <v>0</v>
      </c>
      <c r="G32" s="174">
        <v>0</v>
      </c>
      <c r="H32" s="174">
        <v>0</v>
      </c>
      <c r="I32" s="179">
        <f t="shared" ref="I32:I37" si="34">J32+K32</f>
        <v>8061</v>
      </c>
      <c r="J32" s="180">
        <v>8061</v>
      </c>
      <c r="K32" s="174"/>
      <c r="L32" s="179">
        <f t="shared" ref="L32:L37" si="35">M32+N32</f>
        <v>0</v>
      </c>
      <c r="M32" s="179">
        <v>0</v>
      </c>
      <c r="N32" s="174">
        <v>0</v>
      </c>
      <c r="O32" s="40">
        <f t="shared" ref="O32:O37" si="36">P32+Q32</f>
        <v>10051</v>
      </c>
      <c r="P32" s="40">
        <f>D32-J32</f>
        <v>10051</v>
      </c>
      <c r="Q32" s="40">
        <f>E32-H32</f>
        <v>0</v>
      </c>
      <c r="R32" s="40">
        <f t="shared" ref="R32:R37" si="37">S32+T32</f>
        <v>0</v>
      </c>
      <c r="S32" s="40">
        <f t="shared" si="7"/>
        <v>0</v>
      </c>
      <c r="T32" s="40">
        <f t="shared" si="8"/>
        <v>0</v>
      </c>
    </row>
    <row r="33" s="32" customFormat="1" ht="16.9" customHeight="1" spans="1:20">
      <c r="A33" s="172">
        <v>50402</v>
      </c>
      <c r="B33" s="172" t="s">
        <v>1209</v>
      </c>
      <c r="C33" s="174">
        <f t="shared" si="32"/>
        <v>378212</v>
      </c>
      <c r="D33" s="174">
        <v>378169</v>
      </c>
      <c r="E33" s="174">
        <v>43</v>
      </c>
      <c r="F33" s="174">
        <f t="shared" si="33"/>
        <v>0</v>
      </c>
      <c r="G33" s="174">
        <v>0</v>
      </c>
      <c r="H33" s="174">
        <v>0</v>
      </c>
      <c r="I33" s="179">
        <f t="shared" si="34"/>
        <v>11809</v>
      </c>
      <c r="J33" s="180">
        <v>11809</v>
      </c>
      <c r="K33" s="174"/>
      <c r="L33" s="179">
        <f t="shared" si="35"/>
        <v>0</v>
      </c>
      <c r="M33" s="179">
        <v>0</v>
      </c>
      <c r="N33" s="174">
        <v>0</v>
      </c>
      <c r="O33" s="40">
        <f t="shared" si="36"/>
        <v>366403</v>
      </c>
      <c r="P33" s="40">
        <f>D33-J33</f>
        <v>366360</v>
      </c>
      <c r="Q33" s="40">
        <f t="shared" ref="Q33:Q37" si="38">E33-H33</f>
        <v>43</v>
      </c>
      <c r="R33" s="40">
        <f t="shared" si="37"/>
        <v>0</v>
      </c>
      <c r="S33" s="40">
        <f t="shared" si="7"/>
        <v>0</v>
      </c>
      <c r="T33" s="40">
        <f t="shared" si="8"/>
        <v>0</v>
      </c>
    </row>
    <row r="34" s="32" customFormat="1" ht="16.9" customHeight="1" spans="1:20">
      <c r="A34" s="172">
        <v>50403</v>
      </c>
      <c r="B34" s="172" t="s">
        <v>1210</v>
      </c>
      <c r="C34" s="174">
        <f t="shared" si="32"/>
        <v>0</v>
      </c>
      <c r="D34" s="174">
        <v>0</v>
      </c>
      <c r="E34" s="174">
        <v>0</v>
      </c>
      <c r="F34" s="174">
        <f t="shared" si="33"/>
        <v>0</v>
      </c>
      <c r="G34" s="174">
        <v>0</v>
      </c>
      <c r="H34" s="174">
        <v>0</v>
      </c>
      <c r="I34" s="179">
        <f t="shared" si="34"/>
        <v>0</v>
      </c>
      <c r="J34" s="180"/>
      <c r="K34" s="174"/>
      <c r="L34" s="179">
        <f t="shared" si="35"/>
        <v>0</v>
      </c>
      <c r="M34" s="179">
        <v>0</v>
      </c>
      <c r="N34" s="174">
        <v>0</v>
      </c>
      <c r="O34" s="40">
        <f t="shared" si="36"/>
        <v>0</v>
      </c>
      <c r="P34" s="40">
        <f>D34-J34</f>
        <v>0</v>
      </c>
      <c r="Q34" s="40">
        <f t="shared" si="38"/>
        <v>0</v>
      </c>
      <c r="R34" s="40">
        <f t="shared" si="37"/>
        <v>0</v>
      </c>
      <c r="S34" s="40">
        <f t="shared" si="7"/>
        <v>0</v>
      </c>
      <c r="T34" s="40">
        <f t="shared" si="8"/>
        <v>0</v>
      </c>
    </row>
    <row r="35" s="32" customFormat="1" ht="16.9" customHeight="1" spans="1:20">
      <c r="A35" s="172">
        <v>50404</v>
      </c>
      <c r="B35" s="172" t="s">
        <v>1212</v>
      </c>
      <c r="C35" s="174">
        <f t="shared" si="32"/>
        <v>10136</v>
      </c>
      <c r="D35" s="174">
        <v>10136</v>
      </c>
      <c r="E35" s="174">
        <v>0</v>
      </c>
      <c r="F35" s="174">
        <f t="shared" si="33"/>
        <v>0</v>
      </c>
      <c r="G35" s="174">
        <v>0</v>
      </c>
      <c r="H35" s="174">
        <v>0</v>
      </c>
      <c r="I35" s="179">
        <f t="shared" si="34"/>
        <v>0</v>
      </c>
      <c r="J35" s="180"/>
      <c r="K35" s="174"/>
      <c r="L35" s="179">
        <f t="shared" si="35"/>
        <v>0</v>
      </c>
      <c r="M35" s="179">
        <v>0</v>
      </c>
      <c r="N35" s="174">
        <v>0</v>
      </c>
      <c r="O35" s="40">
        <f t="shared" si="36"/>
        <v>10136</v>
      </c>
      <c r="P35" s="40">
        <f>D35-J35</f>
        <v>10136</v>
      </c>
      <c r="Q35" s="40">
        <f t="shared" si="38"/>
        <v>0</v>
      </c>
      <c r="R35" s="40">
        <f t="shared" si="37"/>
        <v>0</v>
      </c>
      <c r="S35" s="40">
        <f t="shared" si="7"/>
        <v>0</v>
      </c>
      <c r="T35" s="40">
        <f t="shared" si="8"/>
        <v>0</v>
      </c>
    </row>
    <row r="36" s="32" customFormat="1" ht="16.9" customHeight="1" spans="1:20">
      <c r="A36" s="172">
        <v>50405</v>
      </c>
      <c r="B36" s="172" t="s">
        <v>1213</v>
      </c>
      <c r="C36" s="174">
        <f t="shared" si="32"/>
        <v>2300</v>
      </c>
      <c r="D36" s="174">
        <v>2300</v>
      </c>
      <c r="E36" s="174">
        <v>0</v>
      </c>
      <c r="F36" s="174">
        <f t="shared" si="33"/>
        <v>0</v>
      </c>
      <c r="G36" s="174">
        <v>0</v>
      </c>
      <c r="H36" s="174">
        <v>0</v>
      </c>
      <c r="I36" s="179">
        <f t="shared" si="34"/>
        <v>5436</v>
      </c>
      <c r="J36" s="180">
        <v>5436</v>
      </c>
      <c r="K36" s="174"/>
      <c r="L36" s="179">
        <f t="shared" si="35"/>
        <v>0</v>
      </c>
      <c r="M36" s="179">
        <v>0</v>
      </c>
      <c r="N36" s="174">
        <v>0</v>
      </c>
      <c r="O36" s="40">
        <f t="shared" si="36"/>
        <v>-3136</v>
      </c>
      <c r="P36" s="40">
        <f t="shared" ref="P36:Q47" si="39">D36-J36</f>
        <v>-3136</v>
      </c>
      <c r="Q36" s="40">
        <f t="shared" si="38"/>
        <v>0</v>
      </c>
      <c r="R36" s="40">
        <f t="shared" si="37"/>
        <v>0</v>
      </c>
      <c r="S36" s="40">
        <f t="shared" si="7"/>
        <v>0</v>
      </c>
      <c r="T36" s="40">
        <f t="shared" si="8"/>
        <v>0</v>
      </c>
    </row>
    <row r="37" s="32" customFormat="1" ht="17.25" customHeight="1" spans="1:20">
      <c r="A37" s="172">
        <v>50499</v>
      </c>
      <c r="B37" s="172" t="s">
        <v>1214</v>
      </c>
      <c r="C37" s="174">
        <f t="shared" si="32"/>
        <v>19314</v>
      </c>
      <c r="D37" s="174">
        <v>19313</v>
      </c>
      <c r="E37" s="174">
        <v>1</v>
      </c>
      <c r="F37" s="174">
        <f t="shared" si="33"/>
        <v>0</v>
      </c>
      <c r="G37" s="174">
        <v>0</v>
      </c>
      <c r="H37" s="174">
        <v>0</v>
      </c>
      <c r="I37" s="179">
        <f t="shared" si="34"/>
        <v>667</v>
      </c>
      <c r="J37" s="180">
        <v>667</v>
      </c>
      <c r="K37" s="174"/>
      <c r="L37" s="179">
        <f t="shared" si="35"/>
        <v>0</v>
      </c>
      <c r="M37" s="179">
        <v>0</v>
      </c>
      <c r="N37" s="174">
        <v>0</v>
      </c>
      <c r="O37" s="40">
        <f t="shared" si="36"/>
        <v>18647</v>
      </c>
      <c r="P37" s="40">
        <f t="shared" si="39"/>
        <v>18646</v>
      </c>
      <c r="Q37" s="40">
        <f t="shared" si="38"/>
        <v>1</v>
      </c>
      <c r="R37" s="40">
        <f t="shared" si="37"/>
        <v>0</v>
      </c>
      <c r="S37" s="40">
        <f t="shared" si="7"/>
        <v>0</v>
      </c>
      <c r="T37" s="40">
        <f t="shared" si="8"/>
        <v>0</v>
      </c>
    </row>
    <row r="38" s="32" customFormat="1" ht="16.9" customHeight="1" spans="1:20">
      <c r="A38" s="172">
        <v>505</v>
      </c>
      <c r="B38" s="175" t="s">
        <v>1216</v>
      </c>
      <c r="C38" s="174">
        <f t="shared" ref="C38:H38" si="40">SUM(C39:C41)</f>
        <v>312357</v>
      </c>
      <c r="D38" s="174">
        <f t="shared" si="40"/>
        <v>299180</v>
      </c>
      <c r="E38" s="174">
        <f t="shared" si="40"/>
        <v>13177</v>
      </c>
      <c r="F38" s="174">
        <f t="shared" si="40"/>
        <v>166094</v>
      </c>
      <c r="G38" s="174">
        <f t="shared" si="40"/>
        <v>157744</v>
      </c>
      <c r="H38" s="174">
        <f t="shared" si="40"/>
        <v>8350</v>
      </c>
      <c r="I38" s="179">
        <f t="shared" ref="I38:N38" si="41">SUM(I39:I41)</f>
        <v>19390</v>
      </c>
      <c r="J38" s="179">
        <f t="shared" si="41"/>
        <v>19390</v>
      </c>
      <c r="K38" s="174">
        <f t="shared" si="41"/>
        <v>0</v>
      </c>
      <c r="L38" s="179">
        <f t="shared" si="41"/>
        <v>19390</v>
      </c>
      <c r="M38" s="179">
        <f t="shared" si="41"/>
        <v>19390</v>
      </c>
      <c r="N38" s="174">
        <f t="shared" si="41"/>
        <v>0</v>
      </c>
      <c r="O38" s="40">
        <f t="shared" ref="O38:T38" si="42">SUM(O39:O41)</f>
        <v>292967</v>
      </c>
      <c r="P38" s="40">
        <f t="shared" si="42"/>
        <v>279790</v>
      </c>
      <c r="Q38" s="40">
        <f t="shared" si="42"/>
        <v>13177</v>
      </c>
      <c r="R38" s="40">
        <f t="shared" si="42"/>
        <v>146704</v>
      </c>
      <c r="S38" s="40">
        <f t="shared" si="42"/>
        <v>138354</v>
      </c>
      <c r="T38" s="40">
        <f t="shared" si="42"/>
        <v>8350</v>
      </c>
    </row>
    <row r="39" s="32" customFormat="1" ht="16.9" customHeight="1" spans="1:20">
      <c r="A39" s="172">
        <v>50501</v>
      </c>
      <c r="B39" s="172" t="s">
        <v>1217</v>
      </c>
      <c r="C39" s="174">
        <f>D39+E39</f>
        <v>195955</v>
      </c>
      <c r="D39" s="174">
        <v>189042</v>
      </c>
      <c r="E39" s="174">
        <v>6913</v>
      </c>
      <c r="F39" s="174">
        <f>G39+H39</f>
        <v>156764</v>
      </c>
      <c r="G39" s="174">
        <v>150041</v>
      </c>
      <c r="H39" s="174">
        <v>6723</v>
      </c>
      <c r="I39" s="179">
        <f>J39+K39</f>
        <v>19390</v>
      </c>
      <c r="J39" s="179">
        <v>19390</v>
      </c>
      <c r="K39" s="174"/>
      <c r="L39" s="179">
        <f>M39+N39</f>
        <v>19390</v>
      </c>
      <c r="M39" s="179">
        <v>19390</v>
      </c>
      <c r="N39" s="174"/>
      <c r="O39" s="40">
        <f>P39+Q39</f>
        <v>176565</v>
      </c>
      <c r="P39" s="40">
        <f t="shared" si="39"/>
        <v>169652</v>
      </c>
      <c r="Q39" s="40">
        <f t="shared" si="39"/>
        <v>6913</v>
      </c>
      <c r="R39" s="40">
        <f>S39+T39</f>
        <v>137374</v>
      </c>
      <c r="S39" s="40">
        <f t="shared" si="7"/>
        <v>130651</v>
      </c>
      <c r="T39" s="40">
        <f t="shared" si="8"/>
        <v>6723</v>
      </c>
    </row>
    <row r="40" s="32" customFormat="1" ht="16.9" customHeight="1" spans="1:20">
      <c r="A40" s="172">
        <v>50502</v>
      </c>
      <c r="B40" s="172" t="s">
        <v>1218</v>
      </c>
      <c r="C40" s="174">
        <f>D40+E40</f>
        <v>108191</v>
      </c>
      <c r="D40" s="174">
        <v>102164</v>
      </c>
      <c r="E40" s="174">
        <v>6027</v>
      </c>
      <c r="F40" s="174">
        <f>G40+H40</f>
        <v>9330</v>
      </c>
      <c r="G40" s="174">
        <v>7703</v>
      </c>
      <c r="H40" s="174">
        <v>1627</v>
      </c>
      <c r="I40" s="179">
        <f>J40+K40</f>
        <v>0</v>
      </c>
      <c r="J40" s="179"/>
      <c r="K40" s="174"/>
      <c r="L40" s="179">
        <f>M40+N40</f>
        <v>0</v>
      </c>
      <c r="M40" s="179"/>
      <c r="N40" s="174"/>
      <c r="O40" s="40">
        <f>P40+Q40</f>
        <v>108191</v>
      </c>
      <c r="P40" s="40">
        <f t="shared" si="39"/>
        <v>102164</v>
      </c>
      <c r="Q40" s="40">
        <f t="shared" si="39"/>
        <v>6027</v>
      </c>
      <c r="R40" s="40">
        <f>S40+T40</f>
        <v>9330</v>
      </c>
      <c r="S40" s="40">
        <f t="shared" si="7"/>
        <v>7703</v>
      </c>
      <c r="T40" s="40">
        <f t="shared" si="8"/>
        <v>1627</v>
      </c>
    </row>
    <row r="41" s="32" customFormat="1" ht="16.9" customHeight="1" spans="1:20">
      <c r="A41" s="172">
        <v>50599</v>
      </c>
      <c r="B41" s="172" t="s">
        <v>1219</v>
      </c>
      <c r="C41" s="174">
        <f>D41+E41</f>
        <v>8211</v>
      </c>
      <c r="D41" s="174">
        <v>7974</v>
      </c>
      <c r="E41" s="174">
        <v>237</v>
      </c>
      <c r="F41" s="174">
        <f>G41+H41</f>
        <v>0</v>
      </c>
      <c r="G41" s="174">
        <v>0</v>
      </c>
      <c r="H41" s="174">
        <v>0</v>
      </c>
      <c r="I41" s="179">
        <f>J41+K41</f>
        <v>0</v>
      </c>
      <c r="J41" s="179"/>
      <c r="K41" s="174"/>
      <c r="L41" s="179">
        <f>M41+N41</f>
        <v>0</v>
      </c>
      <c r="M41" s="179"/>
      <c r="N41" s="174"/>
      <c r="O41" s="40">
        <f>P41+Q41</f>
        <v>8211</v>
      </c>
      <c r="P41" s="40">
        <f t="shared" si="39"/>
        <v>7974</v>
      </c>
      <c r="Q41" s="40">
        <f t="shared" si="39"/>
        <v>237</v>
      </c>
      <c r="R41" s="40">
        <f>S41+T41</f>
        <v>0</v>
      </c>
      <c r="S41" s="40">
        <f t="shared" si="7"/>
        <v>0</v>
      </c>
      <c r="T41" s="40">
        <f t="shared" si="8"/>
        <v>0</v>
      </c>
    </row>
    <row r="42" s="32" customFormat="1" ht="16.9" customHeight="1" spans="1:20">
      <c r="A42" s="172">
        <v>506</v>
      </c>
      <c r="B42" s="175" t="s">
        <v>1220</v>
      </c>
      <c r="C42" s="174">
        <f t="shared" ref="C42:H42" si="43">SUM(C43:C44)</f>
        <v>121626</v>
      </c>
      <c r="D42" s="174">
        <f t="shared" si="43"/>
        <v>120537</v>
      </c>
      <c r="E42" s="174">
        <f t="shared" si="43"/>
        <v>1089</v>
      </c>
      <c r="F42" s="174">
        <f t="shared" si="43"/>
        <v>0</v>
      </c>
      <c r="G42" s="174">
        <f t="shared" si="43"/>
        <v>0</v>
      </c>
      <c r="H42" s="174">
        <f t="shared" si="43"/>
        <v>0</v>
      </c>
      <c r="I42" s="179">
        <f t="shared" ref="I42:N42" si="44">SUM(I43:I44)</f>
        <v>0</v>
      </c>
      <c r="J42" s="179">
        <f t="shared" si="44"/>
        <v>0</v>
      </c>
      <c r="K42" s="174">
        <f t="shared" si="44"/>
        <v>0</v>
      </c>
      <c r="L42" s="179">
        <f t="shared" si="44"/>
        <v>0</v>
      </c>
      <c r="M42" s="179">
        <f t="shared" si="44"/>
        <v>0</v>
      </c>
      <c r="N42" s="174">
        <f t="shared" si="44"/>
        <v>0</v>
      </c>
      <c r="O42" s="40">
        <f t="shared" ref="O42:T42" si="45">SUM(O43:O44)</f>
        <v>121626</v>
      </c>
      <c r="P42" s="40">
        <f t="shared" si="45"/>
        <v>120537</v>
      </c>
      <c r="Q42" s="40">
        <f t="shared" si="45"/>
        <v>1089</v>
      </c>
      <c r="R42" s="40">
        <f t="shared" si="45"/>
        <v>0</v>
      </c>
      <c r="S42" s="40">
        <f t="shared" si="45"/>
        <v>0</v>
      </c>
      <c r="T42" s="40">
        <f t="shared" si="45"/>
        <v>0</v>
      </c>
    </row>
    <row r="43" s="32" customFormat="1" ht="16.9" customHeight="1" spans="1:20">
      <c r="A43" s="172">
        <v>50601</v>
      </c>
      <c r="B43" s="172" t="s">
        <v>1221</v>
      </c>
      <c r="C43" s="174">
        <f>D43+E43</f>
        <v>91477</v>
      </c>
      <c r="D43" s="174">
        <v>90390</v>
      </c>
      <c r="E43" s="174">
        <v>1087</v>
      </c>
      <c r="F43" s="174">
        <f>G43+H43</f>
        <v>0</v>
      </c>
      <c r="G43" s="174">
        <v>0</v>
      </c>
      <c r="H43" s="174">
        <v>0</v>
      </c>
      <c r="I43" s="179">
        <f>J43+K43</f>
        <v>0</v>
      </c>
      <c r="J43" s="179"/>
      <c r="K43" s="174"/>
      <c r="L43" s="179">
        <f>M43+N43</f>
        <v>0</v>
      </c>
      <c r="M43" s="179">
        <v>0</v>
      </c>
      <c r="N43" s="174">
        <v>0</v>
      </c>
      <c r="O43" s="40">
        <f>P43+Q43</f>
        <v>91477</v>
      </c>
      <c r="P43" s="40">
        <f t="shared" si="39"/>
        <v>90390</v>
      </c>
      <c r="Q43" s="40">
        <f t="shared" si="39"/>
        <v>1087</v>
      </c>
      <c r="R43" s="40">
        <f>S43+T43</f>
        <v>0</v>
      </c>
      <c r="S43" s="40">
        <f t="shared" si="7"/>
        <v>0</v>
      </c>
      <c r="T43" s="40">
        <f t="shared" si="8"/>
        <v>0</v>
      </c>
    </row>
    <row r="44" s="32" customFormat="1" ht="16.9" customHeight="1" spans="1:20">
      <c r="A44" s="172">
        <v>50602</v>
      </c>
      <c r="B44" s="172" t="s">
        <v>1222</v>
      </c>
      <c r="C44" s="174">
        <f>D44+E44</f>
        <v>30149</v>
      </c>
      <c r="D44" s="174">
        <v>30147</v>
      </c>
      <c r="E44" s="174">
        <v>2</v>
      </c>
      <c r="F44" s="174">
        <f>G44+H44</f>
        <v>0</v>
      </c>
      <c r="G44" s="174">
        <v>0</v>
      </c>
      <c r="H44" s="174">
        <v>0</v>
      </c>
      <c r="I44" s="179">
        <f>J44+K44</f>
        <v>0</v>
      </c>
      <c r="J44" s="179"/>
      <c r="K44" s="174"/>
      <c r="L44" s="179">
        <f>M44+N44</f>
        <v>0</v>
      </c>
      <c r="M44" s="179">
        <v>0</v>
      </c>
      <c r="N44" s="174">
        <v>0</v>
      </c>
      <c r="O44" s="40">
        <f>P44+Q44</f>
        <v>30149</v>
      </c>
      <c r="P44" s="40">
        <f t="shared" si="39"/>
        <v>30147</v>
      </c>
      <c r="Q44" s="40">
        <f t="shared" si="39"/>
        <v>2</v>
      </c>
      <c r="R44" s="40">
        <f>S44+T44</f>
        <v>0</v>
      </c>
      <c r="S44" s="40">
        <f t="shared" si="7"/>
        <v>0</v>
      </c>
      <c r="T44" s="40">
        <f t="shared" si="8"/>
        <v>0</v>
      </c>
    </row>
    <row r="45" s="32" customFormat="1" ht="16.9" customHeight="1" spans="1:20">
      <c r="A45" s="172">
        <v>507</v>
      </c>
      <c r="B45" s="175" t="s">
        <v>1223</v>
      </c>
      <c r="C45" s="174">
        <f t="shared" ref="C45:H45" si="46">SUM(C46:C48)</f>
        <v>75456</v>
      </c>
      <c r="D45" s="174">
        <f t="shared" si="46"/>
        <v>75252</v>
      </c>
      <c r="E45" s="174">
        <f t="shared" si="46"/>
        <v>204</v>
      </c>
      <c r="F45" s="174">
        <f t="shared" si="46"/>
        <v>0</v>
      </c>
      <c r="G45" s="174">
        <f t="shared" si="46"/>
        <v>0</v>
      </c>
      <c r="H45" s="174">
        <f t="shared" si="46"/>
        <v>0</v>
      </c>
      <c r="I45" s="179">
        <f t="shared" ref="I45:N45" si="47">SUM(I46:I48)</f>
        <v>0</v>
      </c>
      <c r="J45" s="179">
        <f t="shared" si="47"/>
        <v>0</v>
      </c>
      <c r="K45" s="174">
        <f t="shared" si="47"/>
        <v>0</v>
      </c>
      <c r="L45" s="179">
        <f t="shared" si="47"/>
        <v>0</v>
      </c>
      <c r="M45" s="179">
        <f t="shared" si="47"/>
        <v>0</v>
      </c>
      <c r="N45" s="174">
        <f t="shared" si="47"/>
        <v>0</v>
      </c>
      <c r="O45" s="40">
        <f t="shared" ref="O45:T45" si="48">SUM(O46:O48)</f>
        <v>75456</v>
      </c>
      <c r="P45" s="40">
        <f t="shared" si="48"/>
        <v>75252</v>
      </c>
      <c r="Q45" s="40">
        <f t="shared" si="48"/>
        <v>204</v>
      </c>
      <c r="R45" s="40">
        <f t="shared" si="48"/>
        <v>0</v>
      </c>
      <c r="S45" s="40">
        <f t="shared" si="48"/>
        <v>0</v>
      </c>
      <c r="T45" s="40">
        <f t="shared" si="48"/>
        <v>0</v>
      </c>
    </row>
    <row r="46" s="32" customFormat="1" ht="16.9" customHeight="1" spans="1:20">
      <c r="A46" s="172">
        <v>50701</v>
      </c>
      <c r="B46" s="172" t="s">
        <v>1224</v>
      </c>
      <c r="C46" s="174">
        <f>D46+E46</f>
        <v>10878</v>
      </c>
      <c r="D46" s="174">
        <v>10878</v>
      </c>
      <c r="E46" s="174">
        <v>0</v>
      </c>
      <c r="F46" s="174">
        <f>G46+H46</f>
        <v>0</v>
      </c>
      <c r="G46" s="174">
        <v>0</v>
      </c>
      <c r="H46" s="174">
        <v>0</v>
      </c>
      <c r="I46" s="179">
        <f>J46+K46</f>
        <v>0</v>
      </c>
      <c r="J46" s="179"/>
      <c r="K46" s="174"/>
      <c r="L46" s="179">
        <f>M46+N46</f>
        <v>0</v>
      </c>
      <c r="M46" s="179">
        <v>0</v>
      </c>
      <c r="N46" s="174">
        <v>0</v>
      </c>
      <c r="O46" s="40">
        <f>P46+Q46</f>
        <v>10878</v>
      </c>
      <c r="P46" s="40">
        <f t="shared" si="39"/>
        <v>10878</v>
      </c>
      <c r="Q46" s="40">
        <f t="shared" si="39"/>
        <v>0</v>
      </c>
      <c r="R46" s="40">
        <f>S46+T46</f>
        <v>0</v>
      </c>
      <c r="S46" s="40">
        <f t="shared" si="7"/>
        <v>0</v>
      </c>
      <c r="T46" s="40">
        <f t="shared" si="8"/>
        <v>0</v>
      </c>
    </row>
    <row r="47" s="32" customFormat="1" ht="16.9" customHeight="1" spans="1:20">
      <c r="A47" s="172">
        <v>50702</v>
      </c>
      <c r="B47" s="172" t="s">
        <v>1225</v>
      </c>
      <c r="C47" s="174">
        <f>D47+E47</f>
        <v>6779</v>
      </c>
      <c r="D47" s="174">
        <v>6763</v>
      </c>
      <c r="E47" s="174">
        <v>16</v>
      </c>
      <c r="F47" s="174">
        <f>G47+H47</f>
        <v>0</v>
      </c>
      <c r="G47" s="174">
        <v>0</v>
      </c>
      <c r="H47" s="174">
        <v>0</v>
      </c>
      <c r="I47" s="179">
        <f>J47+K47</f>
        <v>0</v>
      </c>
      <c r="J47" s="179"/>
      <c r="K47" s="174"/>
      <c r="L47" s="179">
        <f>M47+N47</f>
        <v>0</v>
      </c>
      <c r="M47" s="179">
        <v>0</v>
      </c>
      <c r="N47" s="174">
        <v>0</v>
      </c>
      <c r="O47" s="40">
        <f>P47+Q47</f>
        <v>6779</v>
      </c>
      <c r="P47" s="40">
        <f t="shared" si="39"/>
        <v>6763</v>
      </c>
      <c r="Q47" s="40">
        <f t="shared" si="39"/>
        <v>16</v>
      </c>
      <c r="R47" s="40">
        <f>S47+T47</f>
        <v>0</v>
      </c>
      <c r="S47" s="40">
        <f t="shared" si="7"/>
        <v>0</v>
      </c>
      <c r="T47" s="40">
        <f t="shared" si="8"/>
        <v>0</v>
      </c>
    </row>
    <row r="48" s="32" customFormat="1" ht="16.9" customHeight="1" spans="1:20">
      <c r="A48" s="172">
        <v>50799</v>
      </c>
      <c r="B48" s="172" t="s">
        <v>1226</v>
      </c>
      <c r="C48" s="174">
        <f>D48+E48</f>
        <v>57799</v>
      </c>
      <c r="D48" s="174">
        <v>57611</v>
      </c>
      <c r="E48" s="174">
        <v>188</v>
      </c>
      <c r="F48" s="174">
        <f>G48+H48</f>
        <v>0</v>
      </c>
      <c r="G48" s="174">
        <v>0</v>
      </c>
      <c r="H48" s="174">
        <v>0</v>
      </c>
      <c r="I48" s="179">
        <f>J48+K48</f>
        <v>0</v>
      </c>
      <c r="J48" s="179"/>
      <c r="K48" s="174"/>
      <c r="L48" s="179">
        <f>M48+N48</f>
        <v>0</v>
      </c>
      <c r="M48" s="179">
        <v>0</v>
      </c>
      <c r="N48" s="174">
        <v>0</v>
      </c>
      <c r="O48" s="40">
        <f>P48+Q48</f>
        <v>57799</v>
      </c>
      <c r="P48" s="40">
        <f t="shared" ref="P48:Q63" si="49">D48-J48</f>
        <v>57611</v>
      </c>
      <c r="Q48" s="40">
        <f t="shared" si="49"/>
        <v>188</v>
      </c>
      <c r="R48" s="40">
        <f>S48+T48</f>
        <v>0</v>
      </c>
      <c r="S48" s="40">
        <f t="shared" si="7"/>
        <v>0</v>
      </c>
      <c r="T48" s="40">
        <f t="shared" si="8"/>
        <v>0</v>
      </c>
    </row>
    <row r="49" s="32" customFormat="1" ht="16.9" customHeight="1" spans="1:20">
      <c r="A49" s="172">
        <v>508</v>
      </c>
      <c r="B49" s="175" t="s">
        <v>1227</v>
      </c>
      <c r="C49" s="174">
        <f t="shared" ref="C49:H49" si="50">SUM(C50:C51)</f>
        <v>2000</v>
      </c>
      <c r="D49" s="174">
        <f t="shared" si="50"/>
        <v>2000</v>
      </c>
      <c r="E49" s="174">
        <f t="shared" si="50"/>
        <v>0</v>
      </c>
      <c r="F49" s="174">
        <f t="shared" si="50"/>
        <v>0</v>
      </c>
      <c r="G49" s="174">
        <f t="shared" si="50"/>
        <v>0</v>
      </c>
      <c r="H49" s="174">
        <f t="shared" si="50"/>
        <v>0</v>
      </c>
      <c r="I49" s="179">
        <f t="shared" ref="I49:N49" si="51">SUM(I50:I51)</f>
        <v>0</v>
      </c>
      <c r="J49" s="179">
        <f t="shared" si="51"/>
        <v>0</v>
      </c>
      <c r="K49" s="174">
        <f t="shared" si="51"/>
        <v>0</v>
      </c>
      <c r="L49" s="179">
        <f t="shared" si="51"/>
        <v>0</v>
      </c>
      <c r="M49" s="179">
        <f t="shared" si="51"/>
        <v>0</v>
      </c>
      <c r="N49" s="174">
        <f t="shared" si="51"/>
        <v>0</v>
      </c>
      <c r="O49" s="40">
        <f t="shared" ref="O49:T49" si="52">SUM(O50:O51)</f>
        <v>2000</v>
      </c>
      <c r="P49" s="40">
        <f t="shared" si="52"/>
        <v>2000</v>
      </c>
      <c r="Q49" s="40">
        <f t="shared" si="52"/>
        <v>0</v>
      </c>
      <c r="R49" s="40">
        <f t="shared" si="52"/>
        <v>0</v>
      </c>
      <c r="S49" s="40">
        <f t="shared" si="52"/>
        <v>0</v>
      </c>
      <c r="T49" s="40">
        <f t="shared" si="52"/>
        <v>0</v>
      </c>
    </row>
    <row r="50" s="32" customFormat="1" ht="16.9" customHeight="1" spans="1:20">
      <c r="A50" s="172">
        <v>50801</v>
      </c>
      <c r="B50" s="172" t="s">
        <v>1228</v>
      </c>
      <c r="C50" s="174">
        <f>D50+E50</f>
        <v>2000</v>
      </c>
      <c r="D50" s="174">
        <v>2000</v>
      </c>
      <c r="E50" s="174">
        <v>0</v>
      </c>
      <c r="F50" s="174">
        <f>G50+H50</f>
        <v>0</v>
      </c>
      <c r="G50" s="174">
        <v>0</v>
      </c>
      <c r="H50" s="174">
        <v>0</v>
      </c>
      <c r="I50" s="179">
        <f>J50+K50</f>
        <v>0</v>
      </c>
      <c r="J50" s="179"/>
      <c r="K50" s="174">
        <v>0</v>
      </c>
      <c r="L50" s="179">
        <f>M50+N50</f>
        <v>0</v>
      </c>
      <c r="M50" s="179">
        <v>0</v>
      </c>
      <c r="N50" s="174">
        <v>0</v>
      </c>
      <c r="O50" s="40">
        <f>P50+Q50</f>
        <v>2000</v>
      </c>
      <c r="P50" s="40">
        <f t="shared" si="49"/>
        <v>2000</v>
      </c>
      <c r="Q50" s="40">
        <f t="shared" si="49"/>
        <v>0</v>
      </c>
      <c r="R50" s="40">
        <f>S50+T50</f>
        <v>0</v>
      </c>
      <c r="S50" s="40">
        <f t="shared" si="7"/>
        <v>0</v>
      </c>
      <c r="T50" s="40">
        <f t="shared" si="8"/>
        <v>0</v>
      </c>
    </row>
    <row r="51" s="32" customFormat="1" ht="17.25" customHeight="1" spans="1:20">
      <c r="A51" s="172">
        <v>50802</v>
      </c>
      <c r="B51" s="172" t="s">
        <v>1229</v>
      </c>
      <c r="C51" s="174">
        <f>D51+E51</f>
        <v>0</v>
      </c>
      <c r="D51" s="174">
        <v>0</v>
      </c>
      <c r="E51" s="174">
        <v>0</v>
      </c>
      <c r="F51" s="174">
        <f>G51+H51</f>
        <v>0</v>
      </c>
      <c r="G51" s="174">
        <v>0</v>
      </c>
      <c r="H51" s="174">
        <v>0</v>
      </c>
      <c r="I51" s="179">
        <f>J51+K51</f>
        <v>0</v>
      </c>
      <c r="J51" s="179">
        <v>0</v>
      </c>
      <c r="K51" s="174">
        <v>0</v>
      </c>
      <c r="L51" s="179">
        <f>M51+N51</f>
        <v>0</v>
      </c>
      <c r="M51" s="179">
        <v>0</v>
      </c>
      <c r="N51" s="174">
        <v>0</v>
      </c>
      <c r="O51" s="40">
        <f>P51+Q51</f>
        <v>0</v>
      </c>
      <c r="P51" s="40">
        <f t="shared" si="49"/>
        <v>0</v>
      </c>
      <c r="Q51" s="40">
        <f t="shared" si="49"/>
        <v>0</v>
      </c>
      <c r="R51" s="40">
        <f>S51+T51</f>
        <v>0</v>
      </c>
      <c r="S51" s="40">
        <f t="shared" si="7"/>
        <v>0</v>
      </c>
      <c r="T51" s="40">
        <f t="shared" si="8"/>
        <v>0</v>
      </c>
    </row>
    <row r="52" s="32" customFormat="1" ht="16.9" customHeight="1" spans="1:20">
      <c r="A52" s="172">
        <v>509</v>
      </c>
      <c r="B52" s="175" t="s">
        <v>1230</v>
      </c>
      <c r="C52" s="174">
        <f t="shared" ref="C52:H52" si="53">SUM(C53:C57)</f>
        <v>109812</v>
      </c>
      <c r="D52" s="174">
        <f t="shared" si="53"/>
        <v>104092</v>
      </c>
      <c r="E52" s="174">
        <f t="shared" si="53"/>
        <v>5720</v>
      </c>
      <c r="F52" s="174">
        <f t="shared" si="53"/>
        <v>10065</v>
      </c>
      <c r="G52" s="174">
        <f t="shared" si="53"/>
        <v>7912</v>
      </c>
      <c r="H52" s="174">
        <f t="shared" si="53"/>
        <v>2153</v>
      </c>
      <c r="I52" s="179">
        <f t="shared" ref="I52:N52" si="54">SUM(I53:I57)</f>
        <v>0</v>
      </c>
      <c r="J52" s="179">
        <f t="shared" si="54"/>
        <v>0</v>
      </c>
      <c r="K52" s="174">
        <f t="shared" si="54"/>
        <v>0</v>
      </c>
      <c r="L52" s="179">
        <f t="shared" si="54"/>
        <v>0</v>
      </c>
      <c r="M52" s="179">
        <f t="shared" si="54"/>
        <v>0</v>
      </c>
      <c r="N52" s="174">
        <f t="shared" si="54"/>
        <v>0</v>
      </c>
      <c r="O52" s="40">
        <f t="shared" ref="O52:T52" si="55">SUM(O53:O57)</f>
        <v>109812</v>
      </c>
      <c r="P52" s="40">
        <f t="shared" si="55"/>
        <v>104092</v>
      </c>
      <c r="Q52" s="40">
        <f t="shared" si="55"/>
        <v>5720</v>
      </c>
      <c r="R52" s="40">
        <f t="shared" si="55"/>
        <v>10065</v>
      </c>
      <c r="S52" s="40">
        <f t="shared" si="55"/>
        <v>7912</v>
      </c>
      <c r="T52" s="40">
        <f t="shared" si="55"/>
        <v>2153</v>
      </c>
    </row>
    <row r="53" s="32" customFormat="1" ht="16.9" customHeight="1" spans="1:20">
      <c r="A53" s="172">
        <v>50901</v>
      </c>
      <c r="B53" s="172" t="s">
        <v>1231</v>
      </c>
      <c r="C53" s="174">
        <f>D53+E53</f>
        <v>59379</v>
      </c>
      <c r="D53" s="174">
        <v>57760</v>
      </c>
      <c r="E53" s="174">
        <v>1619</v>
      </c>
      <c r="F53" s="174">
        <f>G53+H53</f>
        <v>1552</v>
      </c>
      <c r="G53" s="174">
        <v>1259</v>
      </c>
      <c r="H53" s="174">
        <v>293</v>
      </c>
      <c r="I53" s="179">
        <f>J53+K53</f>
        <v>0</v>
      </c>
      <c r="J53" s="179"/>
      <c r="K53" s="174"/>
      <c r="L53" s="179">
        <f>M53+N53</f>
        <v>0</v>
      </c>
      <c r="M53" s="179"/>
      <c r="N53" s="174"/>
      <c r="O53" s="40">
        <f>P53+Q53</f>
        <v>59379</v>
      </c>
      <c r="P53" s="40">
        <f t="shared" si="49"/>
        <v>57760</v>
      </c>
      <c r="Q53" s="40">
        <f t="shared" si="49"/>
        <v>1619</v>
      </c>
      <c r="R53" s="40">
        <f>S53+T53</f>
        <v>1552</v>
      </c>
      <c r="S53" s="40">
        <f t="shared" si="7"/>
        <v>1259</v>
      </c>
      <c r="T53" s="40">
        <f t="shared" si="8"/>
        <v>293</v>
      </c>
    </row>
    <row r="54" s="32" customFormat="1" ht="16.9" customHeight="1" spans="1:20">
      <c r="A54" s="172">
        <v>50902</v>
      </c>
      <c r="B54" s="172" t="s">
        <v>1232</v>
      </c>
      <c r="C54" s="174">
        <f>D54+E54</f>
        <v>3159</v>
      </c>
      <c r="D54" s="174">
        <v>3114</v>
      </c>
      <c r="E54" s="174">
        <v>45</v>
      </c>
      <c r="F54" s="174">
        <f>G54+H54</f>
        <v>0</v>
      </c>
      <c r="G54" s="174">
        <v>0</v>
      </c>
      <c r="H54" s="174">
        <v>0</v>
      </c>
      <c r="I54" s="179">
        <f>J54+K54</f>
        <v>0</v>
      </c>
      <c r="J54" s="179"/>
      <c r="K54" s="174"/>
      <c r="L54" s="179">
        <f>M54+N54</f>
        <v>0</v>
      </c>
      <c r="M54" s="179"/>
      <c r="N54" s="174"/>
      <c r="O54" s="40">
        <f>P54+Q54</f>
        <v>3159</v>
      </c>
      <c r="P54" s="40">
        <f t="shared" si="49"/>
        <v>3114</v>
      </c>
      <c r="Q54" s="40">
        <f t="shared" si="49"/>
        <v>45</v>
      </c>
      <c r="R54" s="40">
        <f>S54+T54</f>
        <v>0</v>
      </c>
      <c r="S54" s="40">
        <f t="shared" si="7"/>
        <v>0</v>
      </c>
      <c r="T54" s="40">
        <f t="shared" si="8"/>
        <v>0</v>
      </c>
    </row>
    <row r="55" s="32" customFormat="1" ht="16.9" customHeight="1" spans="1:20">
      <c r="A55" s="172">
        <v>50903</v>
      </c>
      <c r="B55" s="172" t="s">
        <v>1233</v>
      </c>
      <c r="C55" s="174">
        <f>D55+E55</f>
        <v>10250</v>
      </c>
      <c r="D55" s="174">
        <v>9366</v>
      </c>
      <c r="E55" s="174">
        <v>884</v>
      </c>
      <c r="F55" s="174">
        <f>G55+H55</f>
        <v>0</v>
      </c>
      <c r="G55" s="174">
        <v>0</v>
      </c>
      <c r="H55" s="174">
        <v>0</v>
      </c>
      <c r="I55" s="179">
        <f>J55+K55</f>
        <v>0</v>
      </c>
      <c r="J55" s="179"/>
      <c r="K55" s="174"/>
      <c r="L55" s="179">
        <f>M55+N55</f>
        <v>0</v>
      </c>
      <c r="M55" s="179"/>
      <c r="N55" s="174"/>
      <c r="O55" s="40">
        <f>P55+Q55</f>
        <v>10250</v>
      </c>
      <c r="P55" s="40">
        <f t="shared" si="49"/>
        <v>9366</v>
      </c>
      <c r="Q55" s="40">
        <f t="shared" si="49"/>
        <v>884</v>
      </c>
      <c r="R55" s="40">
        <f>S55+T55</f>
        <v>0</v>
      </c>
      <c r="S55" s="40">
        <f t="shared" si="7"/>
        <v>0</v>
      </c>
      <c r="T55" s="40">
        <f t="shared" si="8"/>
        <v>0</v>
      </c>
    </row>
    <row r="56" s="32" customFormat="1" ht="16.9" customHeight="1" spans="1:20">
      <c r="A56" s="172">
        <v>50905</v>
      </c>
      <c r="B56" s="172" t="s">
        <v>1234</v>
      </c>
      <c r="C56" s="174">
        <f>D56+E56</f>
        <v>2693</v>
      </c>
      <c r="D56" s="174">
        <v>1810</v>
      </c>
      <c r="E56" s="174">
        <v>883</v>
      </c>
      <c r="F56" s="174">
        <f>G56+H56</f>
        <v>2676</v>
      </c>
      <c r="G56" s="174">
        <v>1810</v>
      </c>
      <c r="H56" s="174">
        <v>866</v>
      </c>
      <c r="I56" s="179">
        <f>J56+K56</f>
        <v>0</v>
      </c>
      <c r="J56" s="179"/>
      <c r="K56" s="174"/>
      <c r="L56" s="179">
        <f>M56+N56</f>
        <v>0</v>
      </c>
      <c r="M56" s="179"/>
      <c r="N56" s="174"/>
      <c r="O56" s="40">
        <f>P56+Q56</f>
        <v>2693</v>
      </c>
      <c r="P56" s="40">
        <f t="shared" si="49"/>
        <v>1810</v>
      </c>
      <c r="Q56" s="40">
        <f t="shared" si="49"/>
        <v>883</v>
      </c>
      <c r="R56" s="40">
        <f>S56+T56</f>
        <v>2676</v>
      </c>
      <c r="S56" s="40">
        <f t="shared" si="7"/>
        <v>1810</v>
      </c>
      <c r="T56" s="40">
        <f t="shared" si="8"/>
        <v>866</v>
      </c>
    </row>
    <row r="57" s="32" customFormat="1" ht="16.9" customHeight="1" spans="1:20">
      <c r="A57" s="172">
        <v>50999</v>
      </c>
      <c r="B57" s="172" t="s">
        <v>1235</v>
      </c>
      <c r="C57" s="174">
        <f>D57+E57</f>
        <v>34331</v>
      </c>
      <c r="D57" s="174">
        <v>32042</v>
      </c>
      <c r="E57" s="174">
        <v>2289</v>
      </c>
      <c r="F57" s="174">
        <f>G57+H57</f>
        <v>5837</v>
      </c>
      <c r="G57" s="174">
        <v>4843</v>
      </c>
      <c r="H57" s="174">
        <v>994</v>
      </c>
      <c r="I57" s="179">
        <f>J57+K57</f>
        <v>0</v>
      </c>
      <c r="J57" s="179"/>
      <c r="K57" s="174"/>
      <c r="L57" s="179">
        <f>M57+N57</f>
        <v>0</v>
      </c>
      <c r="M57" s="179"/>
      <c r="N57" s="174"/>
      <c r="O57" s="40">
        <f>P57+Q57</f>
        <v>34331</v>
      </c>
      <c r="P57" s="40">
        <f t="shared" si="49"/>
        <v>32042</v>
      </c>
      <c r="Q57" s="40">
        <f t="shared" si="49"/>
        <v>2289</v>
      </c>
      <c r="R57" s="40">
        <f>S57+T57</f>
        <v>5837</v>
      </c>
      <c r="S57" s="40">
        <f t="shared" si="7"/>
        <v>4843</v>
      </c>
      <c r="T57" s="40">
        <f t="shared" si="8"/>
        <v>994</v>
      </c>
    </row>
    <row r="58" s="32" customFormat="1" ht="16.9" customHeight="1" spans="1:20">
      <c r="A58" s="172">
        <v>510</v>
      </c>
      <c r="B58" s="175" t="s">
        <v>1236</v>
      </c>
      <c r="C58" s="174">
        <f t="shared" ref="C58:H58" si="56">SUM(C59:C60)</f>
        <v>17859</v>
      </c>
      <c r="D58" s="174">
        <f t="shared" si="56"/>
        <v>17859</v>
      </c>
      <c r="E58" s="174">
        <f t="shared" si="56"/>
        <v>0</v>
      </c>
      <c r="F58" s="174">
        <f t="shared" si="56"/>
        <v>0</v>
      </c>
      <c r="G58" s="174">
        <f t="shared" si="56"/>
        <v>0</v>
      </c>
      <c r="H58" s="174">
        <f t="shared" si="56"/>
        <v>0</v>
      </c>
      <c r="I58" s="179">
        <f t="shared" ref="I58:N58" si="57">SUM(I59:I60)</f>
        <v>0</v>
      </c>
      <c r="J58" s="179">
        <f t="shared" si="57"/>
        <v>0</v>
      </c>
      <c r="K58" s="174">
        <f t="shared" si="57"/>
        <v>0</v>
      </c>
      <c r="L58" s="179">
        <f t="shared" si="57"/>
        <v>0</v>
      </c>
      <c r="M58" s="179">
        <f t="shared" si="57"/>
        <v>0</v>
      </c>
      <c r="N58" s="174">
        <f t="shared" si="57"/>
        <v>0</v>
      </c>
      <c r="O58" s="40">
        <f t="shared" ref="O58:T58" si="58">SUM(O59:O60)</f>
        <v>17859</v>
      </c>
      <c r="P58" s="40">
        <f t="shared" si="58"/>
        <v>17859</v>
      </c>
      <c r="Q58" s="40">
        <f t="shared" si="58"/>
        <v>0</v>
      </c>
      <c r="R58" s="40">
        <f t="shared" si="58"/>
        <v>0</v>
      </c>
      <c r="S58" s="40">
        <f t="shared" si="58"/>
        <v>0</v>
      </c>
      <c r="T58" s="40">
        <f t="shared" si="58"/>
        <v>0</v>
      </c>
    </row>
    <row r="59" s="32" customFormat="1" ht="16.9" customHeight="1" spans="1:20">
      <c r="A59" s="172">
        <v>51002</v>
      </c>
      <c r="B59" s="172" t="s">
        <v>1237</v>
      </c>
      <c r="C59" s="174">
        <f>D59+E59</f>
        <v>17859</v>
      </c>
      <c r="D59" s="174">
        <v>17859</v>
      </c>
      <c r="E59" s="174">
        <v>0</v>
      </c>
      <c r="F59" s="174">
        <f>G59+H59</f>
        <v>0</v>
      </c>
      <c r="G59" s="174">
        <v>0</v>
      </c>
      <c r="H59" s="174">
        <v>0</v>
      </c>
      <c r="I59" s="179">
        <f>J59+K59</f>
        <v>0</v>
      </c>
      <c r="J59" s="179"/>
      <c r="K59" s="174">
        <v>0</v>
      </c>
      <c r="L59" s="179">
        <f>M59+N59</f>
        <v>0</v>
      </c>
      <c r="M59" s="179">
        <v>0</v>
      </c>
      <c r="N59" s="174">
        <v>0</v>
      </c>
      <c r="O59" s="40">
        <f>P59+Q59</f>
        <v>17859</v>
      </c>
      <c r="P59" s="40">
        <f t="shared" si="49"/>
        <v>17859</v>
      </c>
      <c r="Q59" s="40">
        <v>0</v>
      </c>
      <c r="R59" s="40">
        <f>S59+T59</f>
        <v>0</v>
      </c>
      <c r="S59" s="40">
        <f t="shared" si="7"/>
        <v>0</v>
      </c>
      <c r="T59" s="40">
        <f t="shared" si="8"/>
        <v>0</v>
      </c>
    </row>
    <row r="60" s="32" customFormat="1" ht="16.9" customHeight="1" spans="1:20">
      <c r="A60" s="172">
        <v>51003</v>
      </c>
      <c r="B60" s="172" t="s">
        <v>524</v>
      </c>
      <c r="C60" s="174">
        <f>D60+E60</f>
        <v>0</v>
      </c>
      <c r="D60" s="174">
        <v>0</v>
      </c>
      <c r="E60" s="174">
        <v>0</v>
      </c>
      <c r="F60" s="174">
        <f>G60+H60</f>
        <v>0</v>
      </c>
      <c r="G60" s="174">
        <v>0</v>
      </c>
      <c r="H60" s="174">
        <v>0</v>
      </c>
      <c r="I60" s="179">
        <f>J60+K60</f>
        <v>0</v>
      </c>
      <c r="J60" s="179"/>
      <c r="K60" s="174">
        <v>0</v>
      </c>
      <c r="L60" s="179">
        <f>M60+N60</f>
        <v>0</v>
      </c>
      <c r="M60" s="179">
        <v>0</v>
      </c>
      <c r="N60" s="174">
        <v>0</v>
      </c>
      <c r="O60" s="40">
        <f>P60+Q60</f>
        <v>0</v>
      </c>
      <c r="P60" s="40">
        <f t="shared" si="49"/>
        <v>0</v>
      </c>
      <c r="Q60" s="40">
        <v>0</v>
      </c>
      <c r="R60" s="40">
        <f>S60+T60</f>
        <v>0</v>
      </c>
      <c r="S60" s="40">
        <f t="shared" si="7"/>
        <v>0</v>
      </c>
      <c r="T60" s="40">
        <f t="shared" si="8"/>
        <v>0</v>
      </c>
    </row>
    <row r="61" s="32" customFormat="1" ht="16.9" customHeight="1" spans="1:20">
      <c r="A61" s="172">
        <v>511</v>
      </c>
      <c r="B61" s="175" t="s">
        <v>1238</v>
      </c>
      <c r="C61" s="174">
        <f t="shared" ref="C61:H61" si="59">SUM(C62:C65)</f>
        <v>6237</v>
      </c>
      <c r="D61" s="174">
        <f t="shared" si="59"/>
        <v>6237</v>
      </c>
      <c r="E61" s="174">
        <f t="shared" si="59"/>
        <v>0</v>
      </c>
      <c r="F61" s="174">
        <f t="shared" si="59"/>
        <v>0</v>
      </c>
      <c r="G61" s="174">
        <f t="shared" si="59"/>
        <v>0</v>
      </c>
      <c r="H61" s="174">
        <f t="shared" si="59"/>
        <v>0</v>
      </c>
      <c r="I61" s="179">
        <f t="shared" ref="I61:N61" si="60">SUM(I62:I65)</f>
        <v>0</v>
      </c>
      <c r="J61" s="179">
        <f t="shared" si="60"/>
        <v>0</v>
      </c>
      <c r="K61" s="174">
        <f t="shared" si="60"/>
        <v>0</v>
      </c>
      <c r="L61" s="179">
        <f t="shared" si="60"/>
        <v>0</v>
      </c>
      <c r="M61" s="179">
        <f t="shared" si="60"/>
        <v>0</v>
      </c>
      <c r="N61" s="174">
        <f t="shared" si="60"/>
        <v>0</v>
      </c>
      <c r="O61" s="40">
        <f t="shared" ref="O61:T61" si="61">SUM(O62:O65)</f>
        <v>6237</v>
      </c>
      <c r="P61" s="40">
        <f t="shared" si="61"/>
        <v>6237</v>
      </c>
      <c r="Q61" s="40">
        <f t="shared" si="61"/>
        <v>0</v>
      </c>
      <c r="R61" s="40">
        <f t="shared" si="61"/>
        <v>0</v>
      </c>
      <c r="S61" s="40">
        <f t="shared" si="61"/>
        <v>0</v>
      </c>
      <c r="T61" s="40">
        <f t="shared" si="61"/>
        <v>0</v>
      </c>
    </row>
    <row r="62" s="32" customFormat="1" ht="16.9" customHeight="1" spans="1:20">
      <c r="A62" s="172">
        <v>51101</v>
      </c>
      <c r="B62" s="172" t="s">
        <v>1239</v>
      </c>
      <c r="C62" s="174">
        <f>D62+E62</f>
        <v>6203</v>
      </c>
      <c r="D62" s="174">
        <v>6203</v>
      </c>
      <c r="E62" s="174">
        <v>0</v>
      </c>
      <c r="F62" s="174">
        <f>G62+H62</f>
        <v>0</v>
      </c>
      <c r="G62" s="174">
        <v>0</v>
      </c>
      <c r="H62" s="174">
        <v>0</v>
      </c>
      <c r="I62" s="179">
        <f>J62+K62</f>
        <v>0</v>
      </c>
      <c r="J62" s="179"/>
      <c r="K62" s="174"/>
      <c r="L62" s="179">
        <f>M62+N62</f>
        <v>0</v>
      </c>
      <c r="M62" s="179">
        <v>0</v>
      </c>
      <c r="N62" s="174">
        <v>0</v>
      </c>
      <c r="O62" s="40">
        <f>P62+Q62</f>
        <v>6203</v>
      </c>
      <c r="P62" s="40">
        <f t="shared" si="49"/>
        <v>6203</v>
      </c>
      <c r="Q62" s="40">
        <f t="shared" si="49"/>
        <v>0</v>
      </c>
      <c r="R62" s="40">
        <f>S62+T62</f>
        <v>0</v>
      </c>
      <c r="S62" s="40">
        <f t="shared" si="7"/>
        <v>0</v>
      </c>
      <c r="T62" s="40">
        <f t="shared" si="8"/>
        <v>0</v>
      </c>
    </row>
    <row r="63" s="32" customFormat="1" ht="16.9" customHeight="1" spans="1:20">
      <c r="A63" s="172">
        <v>51102</v>
      </c>
      <c r="B63" s="172" t="s">
        <v>1240</v>
      </c>
      <c r="C63" s="174">
        <f>D63+E63</f>
        <v>0</v>
      </c>
      <c r="D63" s="174">
        <v>0</v>
      </c>
      <c r="E63" s="174">
        <v>0</v>
      </c>
      <c r="F63" s="174">
        <f>G63+H63</f>
        <v>0</v>
      </c>
      <c r="G63" s="174">
        <v>0</v>
      </c>
      <c r="H63" s="174">
        <v>0</v>
      </c>
      <c r="I63" s="179">
        <f>J63+K63</f>
        <v>0</v>
      </c>
      <c r="J63" s="179"/>
      <c r="K63" s="174"/>
      <c r="L63" s="179">
        <f>M63+N63</f>
        <v>0</v>
      </c>
      <c r="M63" s="179">
        <v>0</v>
      </c>
      <c r="N63" s="174">
        <v>0</v>
      </c>
      <c r="O63" s="40">
        <f>P63+Q63</f>
        <v>0</v>
      </c>
      <c r="P63" s="40">
        <f t="shared" si="49"/>
        <v>0</v>
      </c>
      <c r="Q63" s="40">
        <f t="shared" si="49"/>
        <v>0</v>
      </c>
      <c r="R63" s="40">
        <f>S63+T63</f>
        <v>0</v>
      </c>
      <c r="S63" s="40">
        <f t="shared" si="7"/>
        <v>0</v>
      </c>
      <c r="T63" s="40">
        <f t="shared" si="8"/>
        <v>0</v>
      </c>
    </row>
    <row r="64" s="32" customFormat="1" ht="16.9" customHeight="1" spans="1:20">
      <c r="A64" s="172">
        <v>51103</v>
      </c>
      <c r="B64" s="172" t="s">
        <v>1241</v>
      </c>
      <c r="C64" s="174">
        <f>D64+E64</f>
        <v>34</v>
      </c>
      <c r="D64" s="174">
        <v>34</v>
      </c>
      <c r="E64" s="174">
        <v>0</v>
      </c>
      <c r="F64" s="174">
        <f>G64+H64</f>
        <v>0</v>
      </c>
      <c r="G64" s="174">
        <v>0</v>
      </c>
      <c r="H64" s="174">
        <v>0</v>
      </c>
      <c r="I64" s="179">
        <f>J64+K64</f>
        <v>0</v>
      </c>
      <c r="J64" s="179"/>
      <c r="K64" s="174"/>
      <c r="L64" s="179">
        <f>M64+N64</f>
        <v>0</v>
      </c>
      <c r="M64" s="179">
        <v>0</v>
      </c>
      <c r="N64" s="174">
        <v>0</v>
      </c>
      <c r="O64" s="40">
        <f>P64+Q64</f>
        <v>34</v>
      </c>
      <c r="P64" s="40">
        <f t="shared" ref="P64:Q65" si="62">D64-J64</f>
        <v>34</v>
      </c>
      <c r="Q64" s="40">
        <f t="shared" si="62"/>
        <v>0</v>
      </c>
      <c r="R64" s="40">
        <f>S64+T64</f>
        <v>0</v>
      </c>
      <c r="S64" s="40">
        <f t="shared" si="7"/>
        <v>0</v>
      </c>
      <c r="T64" s="40">
        <f t="shared" si="8"/>
        <v>0</v>
      </c>
    </row>
    <row r="65" s="32" customFormat="1" ht="16.9" customHeight="1" spans="1:20">
      <c r="A65" s="172">
        <v>51104</v>
      </c>
      <c r="B65" s="172" t="s">
        <v>1242</v>
      </c>
      <c r="C65" s="174">
        <f>D65+E65</f>
        <v>0</v>
      </c>
      <c r="D65" s="174">
        <v>0</v>
      </c>
      <c r="E65" s="174">
        <v>0</v>
      </c>
      <c r="F65" s="174">
        <f>G65+H65</f>
        <v>0</v>
      </c>
      <c r="G65" s="174">
        <v>0</v>
      </c>
      <c r="H65" s="174">
        <v>0</v>
      </c>
      <c r="I65" s="179">
        <f>J65+K65</f>
        <v>0</v>
      </c>
      <c r="J65" s="179"/>
      <c r="K65" s="174"/>
      <c r="L65" s="179">
        <f>M65+N65</f>
        <v>0</v>
      </c>
      <c r="M65" s="179">
        <v>0</v>
      </c>
      <c r="N65" s="174">
        <v>0</v>
      </c>
      <c r="O65" s="40">
        <f>P65+Q65</f>
        <v>0</v>
      </c>
      <c r="P65" s="40">
        <f t="shared" si="62"/>
        <v>0</v>
      </c>
      <c r="Q65" s="40">
        <f t="shared" si="62"/>
        <v>0</v>
      </c>
      <c r="R65" s="40">
        <f>S65+T65</f>
        <v>0</v>
      </c>
      <c r="S65" s="40">
        <f t="shared" si="7"/>
        <v>0</v>
      </c>
      <c r="T65" s="40">
        <f t="shared" si="8"/>
        <v>0</v>
      </c>
    </row>
    <row r="66" s="32" customFormat="1" ht="16.9" customHeight="1" spans="1:20">
      <c r="A66" s="172">
        <v>599</v>
      </c>
      <c r="B66" s="175" t="s">
        <v>1243</v>
      </c>
      <c r="C66" s="174">
        <f t="shared" ref="C66:H66" si="63">SUM(C67:C70)</f>
        <v>9897</v>
      </c>
      <c r="D66" s="174">
        <f t="shared" si="63"/>
        <v>9835</v>
      </c>
      <c r="E66" s="174">
        <f t="shared" si="63"/>
        <v>62</v>
      </c>
      <c r="F66" s="174">
        <f t="shared" si="63"/>
        <v>0</v>
      </c>
      <c r="G66" s="174">
        <f t="shared" si="63"/>
        <v>0</v>
      </c>
      <c r="H66" s="174">
        <f t="shared" si="63"/>
        <v>0</v>
      </c>
      <c r="I66" s="179">
        <f t="shared" ref="I66:N66" si="64">SUM(I67:I70)</f>
        <v>0</v>
      </c>
      <c r="J66" s="179">
        <f t="shared" si="64"/>
        <v>0</v>
      </c>
      <c r="K66" s="174">
        <f t="shared" si="64"/>
        <v>0</v>
      </c>
      <c r="L66" s="179">
        <f t="shared" si="64"/>
        <v>0</v>
      </c>
      <c r="M66" s="179">
        <f t="shared" si="64"/>
        <v>0</v>
      </c>
      <c r="N66" s="174">
        <f t="shared" si="64"/>
        <v>0</v>
      </c>
      <c r="O66" s="40">
        <f t="shared" ref="O66:T66" si="65">SUM(O67:O70)</f>
        <v>9897</v>
      </c>
      <c r="P66" s="40">
        <f t="shared" si="65"/>
        <v>9835</v>
      </c>
      <c r="Q66" s="40">
        <f t="shared" si="65"/>
        <v>62</v>
      </c>
      <c r="R66" s="40">
        <f t="shared" si="65"/>
        <v>0</v>
      </c>
      <c r="S66" s="40">
        <f t="shared" si="65"/>
        <v>0</v>
      </c>
      <c r="T66" s="40">
        <f t="shared" si="65"/>
        <v>0</v>
      </c>
    </row>
    <row r="67" s="32" customFormat="1" ht="17.25" customHeight="1" spans="1:20">
      <c r="A67" s="172">
        <v>59906</v>
      </c>
      <c r="B67" s="172" t="s">
        <v>1244</v>
      </c>
      <c r="C67" s="174">
        <f>D67+E67</f>
        <v>0</v>
      </c>
      <c r="D67" s="174">
        <v>0</v>
      </c>
      <c r="E67" s="174">
        <v>0</v>
      </c>
      <c r="F67" s="174">
        <f>G67+H67</f>
        <v>0</v>
      </c>
      <c r="G67" s="174">
        <v>0</v>
      </c>
      <c r="H67" s="174">
        <v>0</v>
      </c>
      <c r="I67" s="179">
        <f>J67+K67</f>
        <v>0</v>
      </c>
      <c r="J67" s="179"/>
      <c r="K67" s="174">
        <v>0</v>
      </c>
      <c r="L67" s="179">
        <f>M67+N67</f>
        <v>0</v>
      </c>
      <c r="M67" s="179">
        <v>0</v>
      </c>
      <c r="N67" s="174">
        <v>0</v>
      </c>
      <c r="O67" s="40">
        <f>P67+Q67</f>
        <v>0</v>
      </c>
      <c r="P67" s="40">
        <f t="shared" ref="P67:Q70" si="66">D67-J67</f>
        <v>0</v>
      </c>
      <c r="Q67" s="40">
        <f t="shared" si="66"/>
        <v>0</v>
      </c>
      <c r="R67" s="40">
        <f>S67+T67</f>
        <v>0</v>
      </c>
      <c r="S67" s="40">
        <f t="shared" si="7"/>
        <v>0</v>
      </c>
      <c r="T67" s="40">
        <f t="shared" si="8"/>
        <v>0</v>
      </c>
    </row>
    <row r="68" s="32" customFormat="1" ht="16.9" customHeight="1" spans="1:20">
      <c r="A68" s="172">
        <v>59907</v>
      </c>
      <c r="B68" s="172" t="s">
        <v>1245</v>
      </c>
      <c r="C68" s="174">
        <f>D68+E68</f>
        <v>0</v>
      </c>
      <c r="D68" s="174">
        <v>0</v>
      </c>
      <c r="E68" s="174">
        <v>0</v>
      </c>
      <c r="F68" s="174">
        <f>G68+H68</f>
        <v>0</v>
      </c>
      <c r="G68" s="174">
        <v>0</v>
      </c>
      <c r="H68" s="174">
        <v>0</v>
      </c>
      <c r="I68" s="179">
        <f>J68+K68</f>
        <v>0</v>
      </c>
      <c r="J68" s="179"/>
      <c r="K68" s="174">
        <v>0</v>
      </c>
      <c r="L68" s="179">
        <f>M68+N68</f>
        <v>0</v>
      </c>
      <c r="M68" s="179">
        <v>0</v>
      </c>
      <c r="N68" s="174">
        <v>0</v>
      </c>
      <c r="O68" s="40">
        <f>P68+Q68</f>
        <v>0</v>
      </c>
      <c r="P68" s="40">
        <f t="shared" si="66"/>
        <v>0</v>
      </c>
      <c r="Q68" s="40">
        <f t="shared" si="66"/>
        <v>0</v>
      </c>
      <c r="R68" s="40">
        <f>S68+T68</f>
        <v>0</v>
      </c>
      <c r="S68" s="40">
        <f t="shared" si="7"/>
        <v>0</v>
      </c>
      <c r="T68" s="40">
        <f t="shared" si="8"/>
        <v>0</v>
      </c>
    </row>
    <row r="69" s="32" customFormat="1" ht="16.9" customHeight="1" spans="1:20">
      <c r="A69" s="172">
        <v>59908</v>
      </c>
      <c r="B69" s="172" t="s">
        <v>1246</v>
      </c>
      <c r="C69" s="174">
        <f>D69+E69</f>
        <v>0</v>
      </c>
      <c r="D69" s="174">
        <v>0</v>
      </c>
      <c r="E69" s="174">
        <v>0</v>
      </c>
      <c r="F69" s="174">
        <f>G69+H69</f>
        <v>0</v>
      </c>
      <c r="G69" s="174">
        <v>0</v>
      </c>
      <c r="H69" s="174">
        <v>0</v>
      </c>
      <c r="I69" s="179">
        <f>J69+K69</f>
        <v>0</v>
      </c>
      <c r="J69" s="179"/>
      <c r="K69" s="174">
        <v>0</v>
      </c>
      <c r="L69" s="179">
        <f>M69+N69</f>
        <v>0</v>
      </c>
      <c r="M69" s="179">
        <v>0</v>
      </c>
      <c r="N69" s="174">
        <v>0</v>
      </c>
      <c r="O69" s="40">
        <f>P69+Q69</f>
        <v>0</v>
      </c>
      <c r="P69" s="40">
        <f t="shared" si="66"/>
        <v>0</v>
      </c>
      <c r="Q69" s="40">
        <f t="shared" si="66"/>
        <v>0</v>
      </c>
      <c r="R69" s="40">
        <f>S69+T69</f>
        <v>0</v>
      </c>
      <c r="S69" s="40">
        <f t="shared" si="7"/>
        <v>0</v>
      </c>
      <c r="T69" s="40">
        <f t="shared" si="8"/>
        <v>0</v>
      </c>
    </row>
    <row r="70" s="32" customFormat="1" ht="16.9" customHeight="1" spans="1:20">
      <c r="A70" s="172">
        <v>59999</v>
      </c>
      <c r="B70" s="172" t="s">
        <v>1014</v>
      </c>
      <c r="C70" s="174">
        <f>D70+E70</f>
        <v>9897</v>
      </c>
      <c r="D70" s="174">
        <v>9835</v>
      </c>
      <c r="E70" s="174">
        <v>62</v>
      </c>
      <c r="F70" s="174">
        <f>G70+H70</f>
        <v>0</v>
      </c>
      <c r="G70" s="174">
        <v>0</v>
      </c>
      <c r="H70" s="174">
        <v>0</v>
      </c>
      <c r="I70" s="179">
        <f>J70+K70</f>
        <v>0</v>
      </c>
      <c r="J70" s="179"/>
      <c r="K70" s="174"/>
      <c r="L70" s="179">
        <f>M70+N70</f>
        <v>0</v>
      </c>
      <c r="M70" s="179">
        <v>0</v>
      </c>
      <c r="N70" s="174">
        <v>0</v>
      </c>
      <c r="O70" s="40">
        <f>P70+Q70</f>
        <v>9897</v>
      </c>
      <c r="P70" s="40">
        <f t="shared" si="66"/>
        <v>9835</v>
      </c>
      <c r="Q70" s="40">
        <f t="shared" si="66"/>
        <v>62</v>
      </c>
      <c r="R70" s="40">
        <f>S70+T70</f>
        <v>0</v>
      </c>
      <c r="S70" s="40">
        <f t="shared" si="7"/>
        <v>0</v>
      </c>
      <c r="T70" s="40">
        <f t="shared" si="8"/>
        <v>0</v>
      </c>
    </row>
  </sheetData>
  <mergeCells count="10">
    <mergeCell ref="A2:T2"/>
    <mergeCell ref="S3:T3"/>
    <mergeCell ref="C4:E4"/>
    <mergeCell ref="F4:H4"/>
    <mergeCell ref="I4:K4"/>
    <mergeCell ref="L4:N4"/>
    <mergeCell ref="O4:Q4"/>
    <mergeCell ref="R4:T4"/>
    <mergeCell ref="A4:A5"/>
    <mergeCell ref="B4:B5"/>
  </mergeCells>
  <pageMargins left="0.708661417322835" right="0.47244094488189" top="0.748031496062992" bottom="0.748031496062992" header="0.31496062992126" footer="0.43"/>
  <pageSetup paperSize="9" orientation="portrait"/>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G92"/>
  <sheetViews>
    <sheetView showZeros="0" tabSelected="1" workbookViewId="0">
      <selection activeCell="N17" sqref="N17"/>
    </sheetView>
  </sheetViews>
  <sheetFormatPr defaultColWidth="9" defaultRowHeight="13.5" outlineLevelCol="6"/>
  <cols>
    <col min="1" max="1" width="55.625" customWidth="1"/>
    <col min="2" max="2" width="11.625" style="149" customWidth="1"/>
    <col min="3" max="3" width="50.75" style="134" customWidth="1"/>
    <col min="4" max="4" width="11.75" style="149" customWidth="1"/>
  </cols>
  <sheetData>
    <row r="1" ht="24" customHeight="1" spans="1:4">
      <c r="A1" s="66" t="s">
        <v>1253</v>
      </c>
      <c r="B1" s="132"/>
      <c r="C1" s="136"/>
      <c r="D1" s="132"/>
    </row>
    <row r="2" s="131" customFormat="1" ht="24" customHeight="1" spans="1:4">
      <c r="A2" s="69" t="s">
        <v>1254</v>
      </c>
      <c r="B2" s="69"/>
      <c r="C2" s="150"/>
      <c r="D2" s="69"/>
    </row>
    <row r="3" s="132" customFormat="1" ht="21" customHeight="1" spans="1:4">
      <c r="A3" s="139"/>
      <c r="B3" s="151"/>
      <c r="C3" s="141" t="s">
        <v>1255</v>
      </c>
      <c r="D3" s="141"/>
    </row>
    <row r="4" s="147" customFormat="1" ht="24" customHeight="1" spans="1:4">
      <c r="A4" s="50" t="s">
        <v>1256</v>
      </c>
      <c r="B4" s="51" t="s">
        <v>124</v>
      </c>
      <c r="C4" s="108" t="s">
        <v>1256</v>
      </c>
      <c r="D4" s="51" t="s">
        <v>124</v>
      </c>
    </row>
    <row r="5" s="156" customFormat="1" ht="24" customHeight="1" spans="1:4">
      <c r="A5" s="152" t="s">
        <v>1257</v>
      </c>
      <c r="B5" s="63">
        <v>912155</v>
      </c>
      <c r="C5" s="152" t="s">
        <v>125</v>
      </c>
      <c r="D5" s="63">
        <v>1331773</v>
      </c>
    </row>
    <row r="6" s="156" customFormat="1" ht="24" customHeight="1" spans="1:4">
      <c r="A6" s="152" t="s">
        <v>1258</v>
      </c>
      <c r="B6" s="63">
        <v>151698</v>
      </c>
      <c r="C6" s="152" t="s">
        <v>1259</v>
      </c>
      <c r="D6" s="63">
        <v>123410</v>
      </c>
    </row>
    <row r="7" s="156" customFormat="1" ht="24" customHeight="1" spans="1:4">
      <c r="A7" s="152" t="s">
        <v>1260</v>
      </c>
      <c r="B7" s="63">
        <v>4059</v>
      </c>
      <c r="C7" s="152" t="s">
        <v>1261</v>
      </c>
      <c r="D7" s="63">
        <v>29334</v>
      </c>
    </row>
    <row r="8" s="156" customFormat="1" ht="24" customHeight="1" spans="1:4">
      <c r="A8" s="152" t="s">
        <v>1262</v>
      </c>
      <c r="B8" s="63">
        <v>391039</v>
      </c>
      <c r="C8" s="152" t="s">
        <v>1263</v>
      </c>
      <c r="D8" s="63">
        <v>15344</v>
      </c>
    </row>
    <row r="9" s="156" customFormat="1" ht="24" customHeight="1" spans="1:4">
      <c r="A9" s="152" t="s">
        <v>1264</v>
      </c>
      <c r="B9" s="63">
        <v>29410</v>
      </c>
      <c r="C9" s="152" t="s">
        <v>1265</v>
      </c>
      <c r="D9" s="63">
        <v>3983</v>
      </c>
    </row>
    <row r="10" s="156" customFormat="1" ht="24" customHeight="1" spans="1:4">
      <c r="A10" s="152" t="s">
        <v>1266</v>
      </c>
      <c r="B10" s="63">
        <v>15483</v>
      </c>
      <c r="C10" s="59" t="s">
        <v>1267</v>
      </c>
      <c r="D10" s="63">
        <v>3983</v>
      </c>
    </row>
    <row r="11" s="156" customFormat="1" ht="24" customHeight="1" spans="1:4">
      <c r="A11" s="59"/>
      <c r="B11" s="63"/>
      <c r="C11" s="59" t="s">
        <v>1268</v>
      </c>
      <c r="D11" s="63"/>
    </row>
    <row r="12" s="156" customFormat="1" ht="24" customHeight="1" spans="1:4">
      <c r="A12" s="61" t="s">
        <v>1269</v>
      </c>
      <c r="B12" s="63">
        <f>SUM(B5:B11)</f>
        <v>1503844</v>
      </c>
      <c r="C12" s="61" t="s">
        <v>1270</v>
      </c>
      <c r="D12" s="63">
        <f>SUM(D5:D9)</f>
        <v>1503844</v>
      </c>
    </row>
    <row r="13" s="148" customFormat="1" ht="17.25" customHeight="1" spans="1:4">
      <c r="A13"/>
      <c r="B13" s="149"/>
      <c r="C13" s="134"/>
      <c r="D13" s="149"/>
    </row>
    <row r="14" s="148" customFormat="1" ht="17.25" customHeight="1" spans="1:4">
      <c r="A14"/>
      <c r="B14" s="149"/>
      <c r="C14" s="134"/>
      <c r="D14" s="149"/>
    </row>
    <row r="15" s="148" customFormat="1" ht="17.25" customHeight="1" spans="1:4">
      <c r="A15"/>
      <c r="B15" s="149"/>
      <c r="C15" s="134"/>
      <c r="D15" s="149"/>
    </row>
    <row r="16" s="148" customFormat="1" ht="17.25" customHeight="1" spans="1:4">
      <c r="A16"/>
      <c r="B16" s="149"/>
      <c r="C16" s="134"/>
      <c r="D16" s="149"/>
    </row>
    <row r="17" s="148" customFormat="1" ht="17.25" customHeight="1" spans="1:4">
      <c r="A17"/>
      <c r="B17" s="149"/>
      <c r="C17" s="134"/>
      <c r="D17" s="149"/>
    </row>
    <row r="18" s="148" customFormat="1" ht="17.25" customHeight="1" spans="1:4">
      <c r="A18"/>
      <c r="B18" s="149"/>
      <c r="C18" s="134"/>
      <c r="D18" s="149"/>
    </row>
    <row r="19" s="148" customFormat="1" ht="17.25" customHeight="1" spans="1:4">
      <c r="A19"/>
      <c r="B19" s="149"/>
      <c r="C19" s="134"/>
      <c r="D19" s="149"/>
    </row>
    <row r="20" s="148" customFormat="1" ht="17.25" customHeight="1" spans="1:4">
      <c r="A20"/>
      <c r="B20" s="149"/>
      <c r="C20" s="134"/>
      <c r="D20" s="149"/>
    </row>
    <row r="21" s="148" customFormat="1" ht="17.25" customHeight="1" spans="1:7">
      <c r="A21" s="21"/>
      <c r="B21" s="149"/>
      <c r="C21" s="134"/>
      <c r="D21" s="149"/>
      <c r="E21" s="155"/>
      <c r="F21" s="155"/>
      <c r="G21" s="155"/>
    </row>
    <row r="22" s="148" customFormat="1" ht="17.25" customHeight="1" spans="1:4">
      <c r="A22"/>
      <c r="B22" s="149"/>
      <c r="C22" s="134"/>
      <c r="D22" s="149"/>
    </row>
    <row r="23" s="148" customFormat="1" ht="17.25" customHeight="1" spans="1:4">
      <c r="A23"/>
      <c r="B23" s="149"/>
      <c r="C23" s="134"/>
      <c r="D23" s="149"/>
    </row>
    <row r="24" s="148" customFormat="1" ht="17.25" customHeight="1" spans="1:4">
      <c r="A24"/>
      <c r="B24" s="149"/>
      <c r="C24" s="134"/>
      <c r="D24" s="149"/>
    </row>
    <row r="25" s="148" customFormat="1" ht="17.25" customHeight="1" spans="1:4">
      <c r="A25"/>
      <c r="B25" s="149"/>
      <c r="C25" s="134"/>
      <c r="D25" s="149"/>
    </row>
    <row r="26" s="148" customFormat="1" ht="17.25" customHeight="1" spans="1:4">
      <c r="A26"/>
      <c r="B26" s="149"/>
      <c r="C26" s="134"/>
      <c r="D26" s="149"/>
    </row>
    <row r="27" s="148" customFormat="1" ht="17.25" customHeight="1" spans="1:4">
      <c r="A27"/>
      <c r="B27" s="149"/>
      <c r="C27" s="134"/>
      <c r="D27" s="149"/>
    </row>
    <row r="28" s="148" customFormat="1" ht="17.25" customHeight="1" spans="1:4">
      <c r="A28"/>
      <c r="B28" s="149"/>
      <c r="C28" s="134"/>
      <c r="D28" s="149"/>
    </row>
    <row r="29" s="148" customFormat="1" ht="17.25" customHeight="1" spans="1:4">
      <c r="A29"/>
      <c r="B29" s="149"/>
      <c r="C29" s="134"/>
      <c r="D29" s="149"/>
    </row>
    <row r="30" s="148" customFormat="1" ht="17.25" customHeight="1" spans="1:4">
      <c r="A30"/>
      <c r="B30" s="149"/>
      <c r="C30" s="134"/>
      <c r="D30" s="149"/>
    </row>
    <row r="31" s="148" customFormat="1" ht="17.25" customHeight="1" spans="1:4">
      <c r="A31"/>
      <c r="B31" s="149"/>
      <c r="C31" s="134"/>
      <c r="D31" s="149"/>
    </row>
    <row r="32" s="148" customFormat="1" ht="17.25" customHeight="1" spans="1:4">
      <c r="A32"/>
      <c r="B32" s="149"/>
      <c r="C32" s="134"/>
      <c r="D32" s="149"/>
    </row>
    <row r="33" s="148" customFormat="1" ht="17.25" customHeight="1" spans="1:4">
      <c r="A33"/>
      <c r="B33" s="149"/>
      <c r="C33" s="134"/>
      <c r="D33" s="149"/>
    </row>
    <row r="34" s="148" customFormat="1" ht="17.25" customHeight="1" spans="1:4">
      <c r="A34"/>
      <c r="B34" s="149"/>
      <c r="C34" s="134"/>
      <c r="D34" s="149"/>
    </row>
    <row r="35" s="148" customFormat="1" ht="17.25" customHeight="1" spans="1:4">
      <c r="A35"/>
      <c r="B35" s="149"/>
      <c r="C35" s="134"/>
      <c r="D35" s="149"/>
    </row>
    <row r="36" s="148" customFormat="1" ht="17.25" customHeight="1" spans="1:4">
      <c r="A36"/>
      <c r="B36" s="149"/>
      <c r="C36" s="134"/>
      <c r="D36" s="149"/>
    </row>
    <row r="37" s="148" customFormat="1" ht="17.25" customHeight="1" spans="1:4">
      <c r="A37"/>
      <c r="B37" s="149"/>
      <c r="C37" s="134"/>
      <c r="D37" s="149"/>
    </row>
    <row r="38" s="148" customFormat="1" ht="17.25" customHeight="1" spans="1:4">
      <c r="A38"/>
      <c r="B38" s="149"/>
      <c r="C38" s="134"/>
      <c r="D38" s="149"/>
    </row>
    <row r="39" s="148" customFormat="1" ht="17.25" customHeight="1" spans="1:4">
      <c r="A39"/>
      <c r="B39" s="149"/>
      <c r="C39" s="134"/>
      <c r="D39" s="149"/>
    </row>
    <row r="40" s="148" customFormat="1" ht="17.25" customHeight="1" spans="1:4">
      <c r="A40"/>
      <c r="B40" s="149"/>
      <c r="C40" s="134"/>
      <c r="D40" s="149"/>
    </row>
    <row r="41" s="148" customFormat="1" ht="17.25" customHeight="1" spans="1:4">
      <c r="A41"/>
      <c r="B41" s="149"/>
      <c r="C41" s="134"/>
      <c r="D41" s="149"/>
    </row>
    <row r="42" s="148" customFormat="1" ht="17.25" customHeight="1" spans="1:4">
      <c r="A42"/>
      <c r="B42" s="149"/>
      <c r="C42" s="134"/>
      <c r="D42" s="149"/>
    </row>
    <row r="43" s="148" customFormat="1" ht="17.25" customHeight="1" spans="1:4">
      <c r="A43"/>
      <c r="B43" s="149"/>
      <c r="C43" s="134"/>
      <c r="D43" s="149"/>
    </row>
    <row r="44" s="148" customFormat="1" ht="17.25" customHeight="1" spans="1:4">
      <c r="A44"/>
      <c r="B44" s="149"/>
      <c r="C44" s="134"/>
      <c r="D44" s="149"/>
    </row>
    <row r="45" s="148" customFormat="1" ht="17.25" customHeight="1" spans="1:4">
      <c r="A45"/>
      <c r="B45" s="149"/>
      <c r="C45" s="134"/>
      <c r="D45" s="149"/>
    </row>
    <row r="46" s="148" customFormat="1" ht="17.25" customHeight="1" spans="1:4">
      <c r="A46"/>
      <c r="B46" s="149"/>
      <c r="C46" s="134"/>
      <c r="D46" s="149"/>
    </row>
    <row r="47" s="148" customFormat="1" ht="17.25" customHeight="1" spans="1:4">
      <c r="A47"/>
      <c r="B47" s="149"/>
      <c r="C47" s="134"/>
      <c r="D47" s="149"/>
    </row>
    <row r="48" s="148" customFormat="1" ht="17.25" customHeight="1" spans="1:4">
      <c r="A48"/>
      <c r="B48" s="149"/>
      <c r="C48" s="134"/>
      <c r="D48" s="149"/>
    </row>
    <row r="49" s="148" customFormat="1" ht="17.25" customHeight="1" spans="1:4">
      <c r="A49"/>
      <c r="B49" s="149"/>
      <c r="C49" s="134"/>
      <c r="D49" s="149"/>
    </row>
    <row r="50" s="148" customFormat="1" ht="17.25" customHeight="1" spans="1:4">
      <c r="A50"/>
      <c r="B50" s="149"/>
      <c r="C50" s="134"/>
      <c r="D50" s="149"/>
    </row>
    <row r="51" s="148" customFormat="1" ht="17.25" customHeight="1" spans="1:4">
      <c r="A51"/>
      <c r="B51" s="149"/>
      <c r="C51" s="134"/>
      <c r="D51" s="149"/>
    </row>
    <row r="52" s="148" customFormat="1" ht="17.25" customHeight="1" spans="1:4">
      <c r="A52"/>
      <c r="B52" s="149"/>
      <c r="C52" s="134"/>
      <c r="D52" s="149"/>
    </row>
    <row r="53" s="148" customFormat="1" ht="17.25" customHeight="1" spans="1:4">
      <c r="A53"/>
      <c r="B53" s="149"/>
      <c r="C53" s="134"/>
      <c r="D53" s="149"/>
    </row>
    <row r="54" s="148" customFormat="1" ht="17.25" customHeight="1" spans="1:4">
      <c r="A54"/>
      <c r="B54" s="149"/>
      <c r="C54" s="134"/>
      <c r="D54" s="149"/>
    </row>
    <row r="55" s="148" customFormat="1" ht="17.25" customHeight="1" spans="1:4">
      <c r="A55"/>
      <c r="B55" s="149"/>
      <c r="C55" s="134"/>
      <c r="D55" s="149"/>
    </row>
    <row r="56" s="148" customFormat="1" ht="17.25" customHeight="1" spans="1:4">
      <c r="A56"/>
      <c r="B56" s="149"/>
      <c r="C56" s="134"/>
      <c r="D56" s="149"/>
    </row>
    <row r="57" s="148" customFormat="1" ht="17.25" customHeight="1" spans="1:4">
      <c r="A57"/>
      <c r="B57" s="149"/>
      <c r="C57" s="134"/>
      <c r="D57" s="149"/>
    </row>
    <row r="58" s="148" customFormat="1" ht="17.25" customHeight="1" spans="1:4">
      <c r="A58"/>
      <c r="B58" s="149"/>
      <c r="C58" s="134"/>
      <c r="D58" s="149"/>
    </row>
    <row r="59" s="148" customFormat="1" ht="17.25" customHeight="1" spans="1:4">
      <c r="A59"/>
      <c r="B59" s="149"/>
      <c r="C59" s="134"/>
      <c r="D59" s="149"/>
    </row>
    <row r="60" s="148" customFormat="1" ht="17.25" customHeight="1" spans="1:4">
      <c r="A60"/>
      <c r="B60" s="149"/>
      <c r="C60" s="134"/>
      <c r="D60" s="149"/>
    </row>
    <row r="61" s="148" customFormat="1" ht="17.25" customHeight="1" spans="1:4">
      <c r="A61"/>
      <c r="B61" s="149"/>
      <c r="C61" s="134"/>
      <c r="D61" s="149"/>
    </row>
    <row r="62" s="148" customFormat="1" ht="17.25" customHeight="1" spans="1:4">
      <c r="A62"/>
      <c r="B62" s="149"/>
      <c r="C62" s="134"/>
      <c r="D62" s="149"/>
    </row>
    <row r="63" s="148" customFormat="1" ht="17.25" customHeight="1" spans="1:4">
      <c r="A63"/>
      <c r="B63" s="149"/>
      <c r="C63" s="134"/>
      <c r="D63" s="149"/>
    </row>
    <row r="64" s="148" customFormat="1" ht="17.25" customHeight="1" spans="1:4">
      <c r="A64"/>
      <c r="B64" s="149"/>
      <c r="C64" s="134"/>
      <c r="D64" s="149"/>
    </row>
    <row r="65" s="148" customFormat="1" ht="17.25" customHeight="1" spans="1:4">
      <c r="A65"/>
      <c r="B65" s="149"/>
      <c r="C65" s="134"/>
      <c r="D65" s="149"/>
    </row>
    <row r="66" s="148" customFormat="1" ht="17.25" customHeight="1" spans="1:4">
      <c r="A66"/>
      <c r="B66" s="149"/>
      <c r="C66" s="134"/>
      <c r="D66" s="149"/>
    </row>
    <row r="67" s="148" customFormat="1" ht="17.25" customHeight="1" spans="1:4">
      <c r="A67"/>
      <c r="B67" s="149"/>
      <c r="C67" s="134"/>
      <c r="D67" s="149"/>
    </row>
    <row r="68" s="148" customFormat="1" ht="17.25" customHeight="1" spans="1:4">
      <c r="A68"/>
      <c r="B68" s="149"/>
      <c r="C68" s="134"/>
      <c r="D68" s="149"/>
    </row>
    <row r="69" s="148" customFormat="1" ht="17.25" customHeight="1" spans="1:4">
      <c r="A69"/>
      <c r="B69" s="149"/>
      <c r="C69" s="134"/>
      <c r="D69" s="149"/>
    </row>
    <row r="70" s="148" customFormat="1" ht="17.25" customHeight="1" spans="1:4">
      <c r="A70"/>
      <c r="B70" s="149"/>
      <c r="C70" s="134"/>
      <c r="D70" s="149"/>
    </row>
    <row r="71" s="148" customFormat="1" ht="17.25" customHeight="1" spans="1:4">
      <c r="A71"/>
      <c r="B71" s="149"/>
      <c r="C71" s="134"/>
      <c r="D71" s="149"/>
    </row>
    <row r="72" s="148" customFormat="1" ht="17.25" customHeight="1" spans="1:4">
      <c r="A72"/>
      <c r="B72" s="149"/>
      <c r="C72" s="134"/>
      <c r="D72" s="149"/>
    </row>
    <row r="73" s="148" customFormat="1" ht="17.25" customHeight="1" spans="1:4">
      <c r="A73"/>
      <c r="B73" s="149"/>
      <c r="C73" s="134"/>
      <c r="D73" s="149"/>
    </row>
    <row r="74" s="148" customFormat="1" ht="17.25" customHeight="1" spans="1:4">
      <c r="A74"/>
      <c r="B74" s="149"/>
      <c r="C74" s="134"/>
      <c r="D74" s="149"/>
    </row>
    <row r="75" s="148" customFormat="1" ht="17.25" customHeight="1" spans="1:4">
      <c r="A75"/>
      <c r="B75" s="149"/>
      <c r="C75" s="134"/>
      <c r="D75" s="149"/>
    </row>
    <row r="76" s="148" customFormat="1" ht="17.25" customHeight="1" spans="1:4">
      <c r="A76"/>
      <c r="B76" s="149"/>
      <c r="C76" s="134"/>
      <c r="D76" s="149"/>
    </row>
    <row r="77" s="148" customFormat="1" ht="17.25" customHeight="1" spans="1:4">
      <c r="A77"/>
      <c r="B77" s="149"/>
      <c r="C77" s="134"/>
      <c r="D77" s="149"/>
    </row>
    <row r="78" s="148" customFormat="1" ht="17.25" customHeight="1" spans="1:4">
      <c r="A78"/>
      <c r="B78" s="149"/>
      <c r="C78" s="134"/>
      <c r="D78" s="149"/>
    </row>
    <row r="79" s="148" customFormat="1" ht="17.25" customHeight="1" spans="1:4">
      <c r="A79"/>
      <c r="B79" s="149"/>
      <c r="C79" s="134"/>
      <c r="D79" s="149"/>
    </row>
    <row r="80" s="148" customFormat="1" ht="17.25" customHeight="1" spans="1:4">
      <c r="A80"/>
      <c r="B80" s="149"/>
      <c r="C80" s="134"/>
      <c r="D80" s="149"/>
    </row>
    <row r="81" s="148" customFormat="1" ht="17.25" customHeight="1" spans="1:4">
      <c r="A81"/>
      <c r="B81" s="149"/>
      <c r="C81" s="134"/>
      <c r="D81" s="149"/>
    </row>
    <row r="82" s="148" customFormat="1" ht="17.25" customHeight="1" spans="1:4">
      <c r="A82"/>
      <c r="B82" s="149"/>
      <c r="C82" s="134"/>
      <c r="D82" s="149"/>
    </row>
    <row r="83" s="148" customFormat="1" ht="17.25" customHeight="1" spans="1:4">
      <c r="A83"/>
      <c r="B83" s="149"/>
      <c r="C83" s="134"/>
      <c r="D83" s="149"/>
    </row>
    <row r="84" s="148" customFormat="1" ht="17.25" customHeight="1" spans="1:4">
      <c r="A84"/>
      <c r="B84" s="149"/>
      <c r="C84" s="134"/>
      <c r="D84" s="149"/>
    </row>
    <row r="85" s="148" customFormat="1" ht="17.25" customHeight="1" spans="1:4">
      <c r="A85"/>
      <c r="B85" s="149"/>
      <c r="C85" s="134"/>
      <c r="D85" s="149"/>
    </row>
    <row r="86" s="148" customFormat="1" ht="17.25" customHeight="1" spans="1:4">
      <c r="A86"/>
      <c r="B86" s="149"/>
      <c r="C86" s="134"/>
      <c r="D86" s="149"/>
    </row>
    <row r="87" s="148" customFormat="1" ht="17.25" customHeight="1" spans="1:4">
      <c r="A87"/>
      <c r="B87" s="149"/>
      <c r="C87" s="134"/>
      <c r="D87" s="149"/>
    </row>
    <row r="88" s="148" customFormat="1" ht="17.25" customHeight="1" spans="1:4">
      <c r="A88"/>
      <c r="B88" s="149"/>
      <c r="C88" s="134"/>
      <c r="D88" s="149"/>
    </row>
    <row r="89" s="148" customFormat="1" ht="17.25" customHeight="1" spans="1:4">
      <c r="A89"/>
      <c r="B89" s="149"/>
      <c r="C89" s="134"/>
      <c r="D89" s="149"/>
    </row>
    <row r="90" s="148" customFormat="1" ht="17.25" customHeight="1" spans="1:4">
      <c r="A90"/>
      <c r="B90" s="149"/>
      <c r="C90" s="134"/>
      <c r="D90" s="149"/>
    </row>
    <row r="91" s="148" customFormat="1" ht="17.25" customHeight="1" spans="1:4">
      <c r="A91"/>
      <c r="B91" s="149"/>
      <c r="C91" s="134"/>
      <c r="D91" s="149"/>
    </row>
    <row r="92" s="148" customFormat="1" ht="17.25" customHeight="1" spans="1:4">
      <c r="A92"/>
      <c r="B92" s="149"/>
      <c r="C92" s="134"/>
      <c r="D92" s="149"/>
    </row>
  </sheetData>
  <mergeCells count="3">
    <mergeCell ref="A1:D1"/>
    <mergeCell ref="A2:D2"/>
    <mergeCell ref="C3:D3"/>
  </mergeCells>
  <pageMargins left="0.708661417322835" right="0.708661417322835" top="0.748031496062992" bottom="0.748031496062992" header="0.31496062992126" footer="0.43"/>
  <pageSetup paperSize="9" orientation="landscape"/>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G92"/>
  <sheetViews>
    <sheetView tabSelected="1" workbookViewId="0">
      <selection activeCell="N17" sqref="N17"/>
    </sheetView>
  </sheetViews>
  <sheetFormatPr defaultColWidth="9" defaultRowHeight="13.5" outlineLevelCol="6"/>
  <cols>
    <col min="1" max="1" width="55.625" customWidth="1"/>
    <col min="2" max="2" width="11.625" style="149" customWidth="1"/>
    <col min="3" max="3" width="48.875" style="134" customWidth="1"/>
    <col min="4" max="4" width="12.125" style="149" customWidth="1"/>
  </cols>
  <sheetData>
    <row r="1" ht="24" customHeight="1" spans="1:4">
      <c r="A1" s="66" t="s">
        <v>1271</v>
      </c>
      <c r="B1" s="132"/>
      <c r="C1" s="136"/>
      <c r="D1" s="132"/>
    </row>
    <row r="2" s="131" customFormat="1" ht="24" customHeight="1" spans="1:4">
      <c r="A2" s="69" t="s">
        <v>1272</v>
      </c>
      <c r="B2" s="69"/>
      <c r="C2" s="150"/>
      <c r="D2" s="69"/>
    </row>
    <row r="3" s="132" customFormat="1" ht="21" customHeight="1" spans="1:4">
      <c r="A3" s="139"/>
      <c r="B3" s="151"/>
      <c r="C3" s="141" t="s">
        <v>1255</v>
      </c>
      <c r="D3" s="141"/>
    </row>
    <row r="4" s="147" customFormat="1" ht="23.25" customHeight="1" spans="1:4">
      <c r="A4" s="50" t="s">
        <v>1256</v>
      </c>
      <c r="B4" s="51" t="s">
        <v>124</v>
      </c>
      <c r="C4" s="108" t="s">
        <v>1256</v>
      </c>
      <c r="D4" s="51" t="s">
        <v>124</v>
      </c>
    </row>
    <row r="5" s="92" customFormat="1" ht="23.25" customHeight="1" spans="1:4">
      <c r="A5" s="152" t="s">
        <v>1257</v>
      </c>
      <c r="B5" s="63">
        <v>851371</v>
      </c>
      <c r="C5" s="152" t="s">
        <v>125</v>
      </c>
      <c r="D5" s="63">
        <v>1277507</v>
      </c>
    </row>
    <row r="6" s="92" customFormat="1" ht="23.25" customHeight="1" spans="1:4">
      <c r="A6" s="152" t="s">
        <v>1258</v>
      </c>
      <c r="B6" s="63">
        <v>151698</v>
      </c>
      <c r="C6" s="152" t="s">
        <v>1259</v>
      </c>
      <c r="D6" s="63">
        <v>123410</v>
      </c>
    </row>
    <row r="7" s="92" customFormat="1" ht="23.25" customHeight="1" spans="1:4">
      <c r="A7" s="152" t="s">
        <v>1260</v>
      </c>
      <c r="B7" s="63">
        <v>4059</v>
      </c>
      <c r="C7" s="152" t="s">
        <v>1261</v>
      </c>
      <c r="D7" s="63">
        <v>29334</v>
      </c>
    </row>
    <row r="8" s="92" customFormat="1" ht="23.25" customHeight="1" spans="1:4">
      <c r="A8" s="152" t="s">
        <v>1262</v>
      </c>
      <c r="B8" s="63">
        <v>391039</v>
      </c>
      <c r="C8" s="152" t="s">
        <v>1273</v>
      </c>
      <c r="D8" s="63">
        <v>15344</v>
      </c>
    </row>
    <row r="9" s="92" customFormat="1" ht="23.25" customHeight="1" spans="1:4">
      <c r="A9" s="152" t="s">
        <v>1264</v>
      </c>
      <c r="B9" s="63">
        <v>29410</v>
      </c>
      <c r="C9" s="152" t="s">
        <v>1274</v>
      </c>
      <c r="D9" s="153">
        <f>21962-6092</f>
        <v>15870</v>
      </c>
    </row>
    <row r="10" s="92" customFormat="1" ht="23.25" customHeight="1" spans="1:4">
      <c r="A10" s="152" t="s">
        <v>1266</v>
      </c>
      <c r="B10" s="63">
        <v>15483</v>
      </c>
      <c r="C10" s="152" t="s">
        <v>1265</v>
      </c>
      <c r="D10" s="153">
        <v>383</v>
      </c>
    </row>
    <row r="11" s="92" customFormat="1" ht="23.25" customHeight="1" spans="1:4">
      <c r="A11" s="152" t="s">
        <v>1275</v>
      </c>
      <c r="B11" s="63">
        <v>18788</v>
      </c>
      <c r="C11" s="59" t="s">
        <v>1267</v>
      </c>
      <c r="D11" s="153"/>
    </row>
    <row r="12" s="92" customFormat="1" ht="23.25" customHeight="1" spans="1:4">
      <c r="A12" s="152"/>
      <c r="B12" s="63"/>
      <c r="C12" s="59" t="s">
        <v>1276</v>
      </c>
      <c r="D12" s="63">
        <v>0</v>
      </c>
    </row>
    <row r="13" s="92" customFormat="1" ht="23.25" customHeight="1" spans="1:4">
      <c r="A13" s="50" t="s">
        <v>1269</v>
      </c>
      <c r="B13" s="60">
        <f>SUM(B5:B11)</f>
        <v>1461848</v>
      </c>
      <c r="C13" s="50" t="s">
        <v>1270</v>
      </c>
      <c r="D13" s="60">
        <f>SUM(D5:D11)</f>
        <v>1461848</v>
      </c>
    </row>
    <row r="14" s="148" customFormat="1" ht="17.25" customHeight="1" spans="1:4">
      <c r="A14"/>
      <c r="B14" s="149"/>
      <c r="C14" s="134"/>
      <c r="D14" s="149"/>
    </row>
    <row r="15" s="148" customFormat="1" ht="17.25" customHeight="1" spans="1:4">
      <c r="A15"/>
      <c r="B15" s="154"/>
      <c r="C15" s="134"/>
      <c r="D15" s="149"/>
    </row>
    <row r="16" s="148" customFormat="1" ht="17.25" customHeight="1" spans="1:4">
      <c r="A16"/>
      <c r="B16" s="149"/>
      <c r="C16" s="134"/>
      <c r="D16" s="149"/>
    </row>
    <row r="17" s="148" customFormat="1" ht="17.25" customHeight="1" spans="1:4">
      <c r="A17"/>
      <c r="B17" s="149"/>
      <c r="C17" s="134"/>
      <c r="D17" s="149"/>
    </row>
    <row r="18" s="148" customFormat="1" ht="17.25" customHeight="1" spans="1:4">
      <c r="A18"/>
      <c r="B18" s="149"/>
      <c r="C18" s="134"/>
      <c r="D18" s="149"/>
    </row>
    <row r="19" s="148" customFormat="1" ht="17.25" customHeight="1" spans="1:4">
      <c r="A19"/>
      <c r="B19" s="149"/>
      <c r="C19" s="134"/>
      <c r="D19" s="149"/>
    </row>
    <row r="20" s="148" customFormat="1" ht="17.25" customHeight="1" spans="1:4">
      <c r="A20"/>
      <c r="B20" s="149"/>
      <c r="C20" s="134"/>
      <c r="D20" s="149"/>
    </row>
    <row r="21" s="148" customFormat="1" ht="17.25" customHeight="1" spans="1:7">
      <c r="A21" s="21"/>
      <c r="B21" s="149"/>
      <c r="C21" s="134"/>
      <c r="D21" s="149"/>
      <c r="E21" s="155"/>
      <c r="F21" s="155"/>
      <c r="G21" s="155"/>
    </row>
    <row r="22" s="148" customFormat="1" ht="17.25" customHeight="1" spans="1:4">
      <c r="A22"/>
      <c r="B22" s="149"/>
      <c r="C22" s="134"/>
      <c r="D22" s="149"/>
    </row>
    <row r="23" s="148" customFormat="1" ht="17.25" customHeight="1" spans="1:4">
      <c r="A23"/>
      <c r="B23" s="149"/>
      <c r="C23" s="134"/>
      <c r="D23" s="149"/>
    </row>
    <row r="24" s="148" customFormat="1" ht="17.25" customHeight="1" spans="1:4">
      <c r="A24"/>
      <c r="B24" s="149"/>
      <c r="C24" s="134"/>
      <c r="D24" s="149"/>
    </row>
    <row r="25" s="148" customFormat="1" ht="17.25" customHeight="1" spans="1:4">
      <c r="A25"/>
      <c r="B25" s="149"/>
      <c r="C25" s="134"/>
      <c r="D25" s="149"/>
    </row>
    <row r="26" s="148" customFormat="1" ht="17.25" customHeight="1" spans="1:4">
      <c r="A26"/>
      <c r="B26" s="149"/>
      <c r="C26" s="134"/>
      <c r="D26" s="149"/>
    </row>
    <row r="27" s="148" customFormat="1" ht="17.25" customHeight="1" spans="1:4">
      <c r="A27"/>
      <c r="B27" s="149"/>
      <c r="C27" s="134"/>
      <c r="D27" s="149"/>
    </row>
    <row r="28" s="148" customFormat="1" ht="17.25" customHeight="1" spans="1:4">
      <c r="A28"/>
      <c r="B28" s="149"/>
      <c r="C28" s="134"/>
      <c r="D28" s="149"/>
    </row>
    <row r="29" s="148" customFormat="1" ht="17.25" customHeight="1" spans="1:4">
      <c r="A29"/>
      <c r="B29" s="149"/>
      <c r="C29" s="134"/>
      <c r="D29" s="149"/>
    </row>
    <row r="30" s="148" customFormat="1" ht="17.25" customHeight="1" spans="1:4">
      <c r="A30"/>
      <c r="B30" s="149"/>
      <c r="C30" s="134"/>
      <c r="D30" s="149"/>
    </row>
    <row r="31" s="148" customFormat="1" ht="17.25" customHeight="1" spans="1:4">
      <c r="A31"/>
      <c r="B31" s="149"/>
      <c r="C31" s="134"/>
      <c r="D31" s="149"/>
    </row>
    <row r="32" s="148" customFormat="1" ht="17.25" customHeight="1" spans="1:4">
      <c r="A32"/>
      <c r="B32" s="149"/>
      <c r="C32" s="134"/>
      <c r="D32" s="149"/>
    </row>
    <row r="33" s="148" customFormat="1" ht="17.25" customHeight="1" spans="1:4">
      <c r="A33"/>
      <c r="B33" s="149"/>
      <c r="C33" s="134"/>
      <c r="D33" s="149"/>
    </row>
    <row r="34" s="148" customFormat="1" ht="17.25" customHeight="1" spans="1:4">
      <c r="A34"/>
      <c r="B34" s="149"/>
      <c r="C34" s="134"/>
      <c r="D34" s="149"/>
    </row>
    <row r="35" s="148" customFormat="1" ht="17.25" customHeight="1" spans="1:4">
      <c r="A35"/>
      <c r="B35" s="149"/>
      <c r="C35" s="134"/>
      <c r="D35" s="149"/>
    </row>
    <row r="36" s="148" customFormat="1" ht="17.25" customHeight="1" spans="1:4">
      <c r="A36"/>
      <c r="B36" s="149"/>
      <c r="C36" s="134"/>
      <c r="D36" s="149"/>
    </row>
    <row r="37" s="148" customFormat="1" ht="17.25" customHeight="1" spans="1:4">
      <c r="A37"/>
      <c r="B37" s="149"/>
      <c r="C37" s="134"/>
      <c r="D37" s="149"/>
    </row>
    <row r="38" s="148" customFormat="1" ht="17.25" customHeight="1" spans="1:4">
      <c r="A38"/>
      <c r="B38" s="149"/>
      <c r="C38" s="134"/>
      <c r="D38" s="149"/>
    </row>
    <row r="39" s="148" customFormat="1" ht="17.25" customHeight="1" spans="1:4">
      <c r="A39"/>
      <c r="B39" s="149"/>
      <c r="C39" s="134"/>
      <c r="D39" s="149"/>
    </row>
    <row r="40" s="148" customFormat="1" ht="17.25" customHeight="1" spans="1:4">
      <c r="A40"/>
      <c r="B40" s="149"/>
      <c r="C40" s="134"/>
      <c r="D40" s="149"/>
    </row>
    <row r="41" s="148" customFormat="1" ht="17.25" customHeight="1" spans="1:4">
      <c r="A41"/>
      <c r="B41" s="149"/>
      <c r="C41" s="134"/>
      <c r="D41" s="149"/>
    </row>
    <row r="42" s="148" customFormat="1" ht="17.25" customHeight="1" spans="1:4">
      <c r="A42"/>
      <c r="B42" s="149"/>
      <c r="C42" s="134"/>
      <c r="D42" s="149"/>
    </row>
    <row r="43" s="148" customFormat="1" ht="17.25" customHeight="1" spans="1:4">
      <c r="A43"/>
      <c r="B43" s="149"/>
      <c r="C43" s="134"/>
      <c r="D43" s="149"/>
    </row>
    <row r="44" s="148" customFormat="1" ht="17.25" customHeight="1" spans="1:4">
      <c r="A44"/>
      <c r="B44" s="149"/>
      <c r="C44" s="134"/>
      <c r="D44" s="149"/>
    </row>
    <row r="45" s="148" customFormat="1" ht="17.25" customHeight="1" spans="1:4">
      <c r="A45"/>
      <c r="B45" s="149"/>
      <c r="C45" s="134"/>
      <c r="D45" s="149"/>
    </row>
    <row r="46" s="148" customFormat="1" ht="17.25" customHeight="1" spans="1:4">
      <c r="A46"/>
      <c r="B46" s="149"/>
      <c r="C46" s="134"/>
      <c r="D46" s="149"/>
    </row>
    <row r="47" s="148" customFormat="1" ht="17.25" customHeight="1" spans="1:4">
      <c r="A47"/>
      <c r="B47" s="149"/>
      <c r="C47" s="134"/>
      <c r="D47" s="149"/>
    </row>
    <row r="48" s="148" customFormat="1" ht="17.25" customHeight="1" spans="1:4">
      <c r="A48"/>
      <c r="B48" s="149"/>
      <c r="C48" s="134"/>
      <c r="D48" s="149"/>
    </row>
    <row r="49" s="148" customFormat="1" ht="17.25" customHeight="1" spans="1:4">
      <c r="A49"/>
      <c r="B49" s="149"/>
      <c r="C49" s="134"/>
      <c r="D49" s="149"/>
    </row>
    <row r="50" s="148" customFormat="1" ht="17.25" customHeight="1" spans="1:4">
      <c r="A50"/>
      <c r="B50" s="149"/>
      <c r="C50" s="134"/>
      <c r="D50" s="149"/>
    </row>
    <row r="51" s="148" customFormat="1" ht="17.25" customHeight="1" spans="1:4">
      <c r="A51"/>
      <c r="B51" s="149"/>
      <c r="C51" s="134"/>
      <c r="D51" s="149"/>
    </row>
    <row r="52" s="148" customFormat="1" ht="17.25" customHeight="1" spans="1:4">
      <c r="A52"/>
      <c r="B52" s="149"/>
      <c r="C52" s="134"/>
      <c r="D52" s="149"/>
    </row>
    <row r="53" s="148" customFormat="1" ht="17.25" customHeight="1" spans="1:4">
      <c r="A53"/>
      <c r="B53" s="149"/>
      <c r="C53" s="134"/>
      <c r="D53" s="149"/>
    </row>
    <row r="54" s="148" customFormat="1" ht="17.25" customHeight="1" spans="1:4">
      <c r="A54"/>
      <c r="B54" s="149"/>
      <c r="C54" s="134"/>
      <c r="D54" s="149"/>
    </row>
    <row r="55" s="148" customFormat="1" ht="17.25" customHeight="1" spans="1:4">
      <c r="A55"/>
      <c r="B55" s="149"/>
      <c r="C55" s="134"/>
      <c r="D55" s="149"/>
    </row>
    <row r="56" s="148" customFormat="1" ht="17.25" customHeight="1" spans="1:4">
      <c r="A56"/>
      <c r="B56" s="149"/>
      <c r="C56" s="134"/>
      <c r="D56" s="149"/>
    </row>
    <row r="57" s="148" customFormat="1" ht="17.25" customHeight="1" spans="1:4">
      <c r="A57"/>
      <c r="B57" s="149"/>
      <c r="C57" s="134"/>
      <c r="D57" s="149"/>
    </row>
    <row r="58" s="148" customFormat="1" ht="17.25" customHeight="1" spans="1:4">
      <c r="A58"/>
      <c r="B58" s="149"/>
      <c r="C58" s="134"/>
      <c r="D58" s="149"/>
    </row>
    <row r="59" s="148" customFormat="1" ht="17.25" customHeight="1" spans="1:4">
      <c r="A59"/>
      <c r="B59" s="149"/>
      <c r="C59" s="134"/>
      <c r="D59" s="149"/>
    </row>
    <row r="60" s="148" customFormat="1" ht="17.25" customHeight="1" spans="1:4">
      <c r="A60"/>
      <c r="B60" s="149"/>
      <c r="C60" s="134"/>
      <c r="D60" s="149"/>
    </row>
    <row r="61" s="148" customFormat="1" ht="17.25" customHeight="1" spans="1:4">
      <c r="A61"/>
      <c r="B61" s="149"/>
      <c r="C61" s="134"/>
      <c r="D61" s="149"/>
    </row>
    <row r="62" s="148" customFormat="1" ht="17.25" customHeight="1" spans="1:4">
      <c r="A62"/>
      <c r="B62" s="149"/>
      <c r="C62" s="134"/>
      <c r="D62" s="149"/>
    </row>
    <row r="63" s="148" customFormat="1" ht="17.25" customHeight="1" spans="1:4">
      <c r="A63"/>
      <c r="B63" s="149"/>
      <c r="C63" s="134"/>
      <c r="D63" s="149"/>
    </row>
    <row r="64" s="148" customFormat="1" ht="17.25" customHeight="1" spans="1:4">
      <c r="A64"/>
      <c r="B64" s="149"/>
      <c r="C64" s="134"/>
      <c r="D64" s="149"/>
    </row>
    <row r="65" s="148" customFormat="1" ht="17.25" customHeight="1" spans="1:4">
      <c r="A65"/>
      <c r="B65" s="149"/>
      <c r="C65" s="134"/>
      <c r="D65" s="149"/>
    </row>
    <row r="66" s="148" customFormat="1" ht="17.25" customHeight="1" spans="1:4">
      <c r="A66"/>
      <c r="B66" s="149"/>
      <c r="C66" s="134"/>
      <c r="D66" s="149"/>
    </row>
    <row r="67" s="148" customFormat="1" ht="17.25" customHeight="1" spans="1:4">
      <c r="A67"/>
      <c r="B67" s="149"/>
      <c r="C67" s="134"/>
      <c r="D67" s="149"/>
    </row>
    <row r="68" s="148" customFormat="1" ht="17.25" customHeight="1" spans="1:4">
      <c r="A68"/>
      <c r="B68" s="149"/>
      <c r="C68" s="134"/>
      <c r="D68" s="149"/>
    </row>
    <row r="69" s="148" customFormat="1" ht="17.25" customHeight="1" spans="1:4">
      <c r="A69"/>
      <c r="B69" s="149"/>
      <c r="C69" s="134"/>
      <c r="D69" s="149"/>
    </row>
    <row r="70" s="148" customFormat="1" ht="17.25" customHeight="1" spans="1:4">
      <c r="A70"/>
      <c r="B70" s="149"/>
      <c r="C70" s="134"/>
      <c r="D70" s="149"/>
    </row>
    <row r="71" s="148" customFormat="1" ht="17.25" customHeight="1" spans="1:4">
      <c r="A71"/>
      <c r="B71" s="149"/>
      <c r="C71" s="134"/>
      <c r="D71" s="149"/>
    </row>
    <row r="72" s="148" customFormat="1" ht="17.25" customHeight="1" spans="1:4">
      <c r="A72"/>
      <c r="B72" s="149"/>
      <c r="C72" s="134"/>
      <c r="D72" s="149"/>
    </row>
    <row r="73" s="148" customFormat="1" ht="17.25" customHeight="1" spans="1:4">
      <c r="A73"/>
      <c r="B73" s="149"/>
      <c r="C73" s="134"/>
      <c r="D73" s="149"/>
    </row>
    <row r="74" s="148" customFormat="1" ht="17.25" customHeight="1" spans="1:4">
      <c r="A74"/>
      <c r="B74" s="149"/>
      <c r="C74" s="134"/>
      <c r="D74" s="149"/>
    </row>
    <row r="75" s="148" customFormat="1" ht="17.25" customHeight="1" spans="1:4">
      <c r="A75"/>
      <c r="B75" s="149"/>
      <c r="C75" s="134"/>
      <c r="D75" s="149"/>
    </row>
    <row r="76" s="148" customFormat="1" ht="17.25" customHeight="1" spans="1:4">
      <c r="A76"/>
      <c r="B76" s="149"/>
      <c r="C76" s="134"/>
      <c r="D76" s="149"/>
    </row>
    <row r="77" s="148" customFormat="1" ht="17.25" customHeight="1" spans="1:4">
      <c r="A77"/>
      <c r="B77" s="149"/>
      <c r="C77" s="134"/>
      <c r="D77" s="149"/>
    </row>
    <row r="78" s="148" customFormat="1" ht="17.25" customHeight="1" spans="1:4">
      <c r="A78"/>
      <c r="B78" s="149"/>
      <c r="C78" s="134"/>
      <c r="D78" s="149"/>
    </row>
    <row r="79" s="148" customFormat="1" ht="17.25" customHeight="1" spans="1:4">
      <c r="A79"/>
      <c r="B79" s="149"/>
      <c r="C79" s="134"/>
      <c r="D79" s="149"/>
    </row>
    <row r="80" s="148" customFormat="1" ht="17.25" customHeight="1" spans="1:4">
      <c r="A80"/>
      <c r="B80" s="149"/>
      <c r="C80" s="134"/>
      <c r="D80" s="149"/>
    </row>
    <row r="81" s="148" customFormat="1" ht="17.25" customHeight="1" spans="1:4">
      <c r="A81"/>
      <c r="B81" s="149"/>
      <c r="C81" s="134"/>
      <c r="D81" s="149"/>
    </row>
    <row r="82" s="148" customFormat="1" ht="17.25" customHeight="1" spans="1:4">
      <c r="A82"/>
      <c r="B82" s="149"/>
      <c r="C82" s="134"/>
      <c r="D82" s="149"/>
    </row>
    <row r="83" s="148" customFormat="1" ht="17.25" customHeight="1" spans="1:4">
      <c r="A83"/>
      <c r="B83" s="149"/>
      <c r="C83" s="134"/>
      <c r="D83" s="149"/>
    </row>
    <row r="84" s="148" customFormat="1" ht="17.25" customHeight="1" spans="1:4">
      <c r="A84"/>
      <c r="B84" s="149"/>
      <c r="C84" s="134"/>
      <c r="D84" s="149"/>
    </row>
    <row r="85" s="148" customFormat="1" ht="17.25" customHeight="1" spans="1:4">
      <c r="A85"/>
      <c r="B85" s="149"/>
      <c r="C85" s="134"/>
      <c r="D85" s="149"/>
    </row>
    <row r="86" s="148" customFormat="1" ht="17.25" customHeight="1" spans="1:4">
      <c r="A86"/>
      <c r="B86" s="149"/>
      <c r="C86" s="134"/>
      <c r="D86" s="149"/>
    </row>
    <row r="87" s="148" customFormat="1" ht="17.25" customHeight="1" spans="1:4">
      <c r="A87"/>
      <c r="B87" s="149"/>
      <c r="C87" s="134"/>
      <c r="D87" s="149"/>
    </row>
    <row r="88" s="148" customFormat="1" ht="17.25" customHeight="1" spans="1:4">
      <c r="A88"/>
      <c r="B88" s="149"/>
      <c r="C88" s="134"/>
      <c r="D88" s="149"/>
    </row>
    <row r="89" s="148" customFormat="1" ht="17.25" customHeight="1" spans="1:4">
      <c r="A89"/>
      <c r="B89" s="149"/>
      <c r="C89" s="134"/>
      <c r="D89" s="149"/>
    </row>
    <row r="90" s="148" customFormat="1" ht="17.25" customHeight="1" spans="1:4">
      <c r="A90"/>
      <c r="B90" s="149"/>
      <c r="C90" s="134"/>
      <c r="D90" s="149"/>
    </row>
    <row r="91" s="148" customFormat="1" ht="17.25" customHeight="1" spans="1:4">
      <c r="A91"/>
      <c r="B91" s="149"/>
      <c r="C91" s="134"/>
      <c r="D91" s="149"/>
    </row>
    <row r="92" s="148" customFormat="1" ht="17.25" customHeight="1" spans="1:4">
      <c r="A92"/>
      <c r="B92" s="149"/>
      <c r="C92" s="134"/>
      <c r="D92" s="149"/>
    </row>
  </sheetData>
  <mergeCells count="3">
    <mergeCell ref="A1:D1"/>
    <mergeCell ref="A2:D2"/>
    <mergeCell ref="C3:D3"/>
  </mergeCells>
  <pageMargins left="0.708661417322835" right="0.47244094488189" top="0.748031496062992" bottom="0.748031496062992" header="0.31496062992126" footer="0.48"/>
  <pageSetup paperSize="9" orientation="landscape"/>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G112"/>
  <sheetViews>
    <sheetView showZeros="0" tabSelected="1" topLeftCell="A88" workbookViewId="0">
      <selection activeCell="N17" sqref="N17"/>
    </sheetView>
  </sheetViews>
  <sheetFormatPr defaultColWidth="9" defaultRowHeight="13.5" outlineLevelCol="6"/>
  <cols>
    <col min="1" max="1" width="55.625" customWidth="1"/>
    <col min="2" max="2" width="11.625" style="133" customWidth="1"/>
    <col min="3" max="3" width="50.75" style="134" customWidth="1"/>
    <col min="4" max="4" width="11.75" style="133" customWidth="1"/>
  </cols>
  <sheetData>
    <row r="1" ht="18.75" customHeight="1" spans="1:4">
      <c r="A1" s="66" t="s">
        <v>1277</v>
      </c>
      <c r="B1" s="132"/>
      <c r="C1" s="136"/>
      <c r="D1" s="132"/>
    </row>
    <row r="2" s="131" customFormat="1" ht="24" customHeight="1" spans="1:4">
      <c r="A2" s="137" t="s">
        <v>1278</v>
      </c>
      <c r="B2" s="137"/>
      <c r="C2" s="138"/>
      <c r="D2" s="137"/>
    </row>
    <row r="3" s="132" customFormat="1" ht="15" customHeight="1" spans="1:4">
      <c r="A3" s="139"/>
      <c r="B3" s="140"/>
      <c r="C3" s="141" t="s">
        <v>1255</v>
      </c>
      <c r="D3" s="141"/>
    </row>
    <row r="4" s="34" customFormat="1" ht="17.1" customHeight="1" spans="1:4">
      <c r="A4" s="37" t="s">
        <v>1256</v>
      </c>
      <c r="B4" s="142" t="s">
        <v>1279</v>
      </c>
      <c r="C4" s="37" t="s">
        <v>1256</v>
      </c>
      <c r="D4" s="142" t="s">
        <v>1279</v>
      </c>
    </row>
    <row r="5" s="34" customFormat="1" ht="17.1" customHeight="1" spans="1:4">
      <c r="A5" s="143" t="s">
        <v>1257</v>
      </c>
      <c r="B5" s="144">
        <f>'[1]L01'!C5</f>
        <v>912155</v>
      </c>
      <c r="C5" s="143" t="s">
        <v>125</v>
      </c>
      <c r="D5" s="144">
        <f>'[1]L02'!C5</f>
        <v>1331773</v>
      </c>
    </row>
    <row r="6" s="34" customFormat="1" ht="17.1" customHeight="1" spans="1:4">
      <c r="A6" s="143" t="s">
        <v>1258</v>
      </c>
      <c r="B6" s="144">
        <f>SUM(B7,B14,B55)</f>
        <v>151698</v>
      </c>
      <c r="C6" s="143" t="s">
        <v>1274</v>
      </c>
      <c r="D6" s="144">
        <f>SUM(D7,D14,D55)</f>
        <v>0</v>
      </c>
    </row>
    <row r="7" s="34" customFormat="1" ht="17.1" customHeight="1" spans="1:4">
      <c r="A7" s="143" t="s">
        <v>1280</v>
      </c>
      <c r="B7" s="144">
        <f>SUM(B8:B13)</f>
        <v>-26461</v>
      </c>
      <c r="C7" s="143" t="s">
        <v>1281</v>
      </c>
      <c r="D7" s="144">
        <f>SUM(D8:D13)</f>
        <v>0</v>
      </c>
    </row>
    <row r="8" s="34" customFormat="1" ht="16.9" customHeight="1" spans="1:4">
      <c r="A8" s="145" t="s">
        <v>1282</v>
      </c>
      <c r="B8" s="144">
        <v>898</v>
      </c>
      <c r="C8" s="145" t="s">
        <v>1283</v>
      </c>
      <c r="D8" s="144">
        <v>0</v>
      </c>
    </row>
    <row r="9" s="34" customFormat="1" ht="16.9" customHeight="1" spans="1:4">
      <c r="A9" s="145" t="s">
        <v>1284</v>
      </c>
      <c r="B9" s="144">
        <v>176</v>
      </c>
      <c r="C9" s="145" t="s">
        <v>1285</v>
      </c>
      <c r="D9" s="144">
        <v>0</v>
      </c>
    </row>
    <row r="10" s="34" customFormat="1" ht="16.9" customHeight="1" spans="1:4">
      <c r="A10" s="145" t="s">
        <v>1286</v>
      </c>
      <c r="B10" s="144">
        <v>11921</v>
      </c>
      <c r="C10" s="145" t="s">
        <v>1287</v>
      </c>
      <c r="D10" s="144">
        <v>0</v>
      </c>
    </row>
    <row r="11" s="34" customFormat="1" ht="16.9" customHeight="1" spans="1:4">
      <c r="A11" s="145" t="s">
        <v>1288</v>
      </c>
      <c r="B11" s="144">
        <v>195</v>
      </c>
      <c r="C11" s="145" t="s">
        <v>1289</v>
      </c>
      <c r="D11" s="144">
        <v>0</v>
      </c>
    </row>
    <row r="12" s="34" customFormat="1" ht="16.9" customHeight="1" spans="1:4">
      <c r="A12" s="145" t="s">
        <v>1290</v>
      </c>
      <c r="B12" s="144">
        <v>-39651</v>
      </c>
      <c r="C12" s="145" t="s">
        <v>1291</v>
      </c>
      <c r="D12" s="144">
        <v>0</v>
      </c>
    </row>
    <row r="13" s="34" customFormat="1" ht="16.9" customHeight="1" spans="1:4">
      <c r="A13" s="145" t="s">
        <v>1292</v>
      </c>
      <c r="B13" s="144">
        <v>0</v>
      </c>
      <c r="C13" s="145" t="s">
        <v>1293</v>
      </c>
      <c r="D13" s="144">
        <v>0</v>
      </c>
    </row>
    <row r="14" s="34" customFormat="1" ht="16.9" customHeight="1" spans="1:4">
      <c r="A14" s="143" t="s">
        <v>1294</v>
      </c>
      <c r="B14" s="144">
        <f>SUM(B15:B54)</f>
        <v>123759</v>
      </c>
      <c r="C14" s="143" t="s">
        <v>1295</v>
      </c>
      <c r="D14" s="144">
        <f>SUM(D15:D54)</f>
        <v>0</v>
      </c>
    </row>
    <row r="15" s="34" customFormat="1" ht="16.9" customHeight="1" spans="1:4">
      <c r="A15" s="145" t="s">
        <v>1296</v>
      </c>
      <c r="B15" s="144">
        <v>0</v>
      </c>
      <c r="C15" s="145" t="s">
        <v>1297</v>
      </c>
      <c r="D15" s="144">
        <v>0</v>
      </c>
    </row>
    <row r="16" s="34" customFormat="1" ht="16.9" customHeight="1" spans="1:4">
      <c r="A16" s="145" t="s">
        <v>1298</v>
      </c>
      <c r="B16" s="144">
        <v>5930</v>
      </c>
      <c r="C16" s="145" t="s">
        <v>1299</v>
      </c>
      <c r="D16" s="144">
        <v>0</v>
      </c>
    </row>
    <row r="17" s="34" customFormat="1" ht="16.9" customHeight="1" spans="1:4">
      <c r="A17" s="145" t="s">
        <v>1300</v>
      </c>
      <c r="B17" s="144">
        <v>1966</v>
      </c>
      <c r="C17" s="145" t="s">
        <v>1301</v>
      </c>
      <c r="D17" s="144">
        <v>0</v>
      </c>
    </row>
    <row r="18" s="34" customFormat="1" ht="16.9" customHeight="1" spans="1:4">
      <c r="A18" s="145" t="s">
        <v>1302</v>
      </c>
      <c r="B18" s="144">
        <v>2870</v>
      </c>
      <c r="C18" s="145" t="s">
        <v>1303</v>
      </c>
      <c r="D18" s="144">
        <v>0</v>
      </c>
    </row>
    <row r="19" s="34" customFormat="1" ht="16.9" customHeight="1" spans="1:4">
      <c r="A19" s="145" t="s">
        <v>1304</v>
      </c>
      <c r="B19" s="144">
        <v>1820</v>
      </c>
      <c r="C19" s="145" t="s">
        <v>1305</v>
      </c>
      <c r="D19" s="144">
        <v>0</v>
      </c>
    </row>
    <row r="20" s="34" customFormat="1" ht="16.9" customHeight="1" spans="1:4">
      <c r="A20" s="145" t="s">
        <v>1306</v>
      </c>
      <c r="B20" s="144">
        <v>0</v>
      </c>
      <c r="C20" s="145" t="s">
        <v>1307</v>
      </c>
      <c r="D20" s="144">
        <v>0</v>
      </c>
    </row>
    <row r="21" s="34" customFormat="1" ht="16.9" customHeight="1" spans="1:7">
      <c r="A21" s="146" t="s">
        <v>1308</v>
      </c>
      <c r="B21" s="144">
        <v>0</v>
      </c>
      <c r="C21" s="146" t="s">
        <v>1309</v>
      </c>
      <c r="D21" s="144">
        <v>0</v>
      </c>
      <c r="E21" s="44"/>
      <c r="F21" s="44"/>
      <c r="G21" s="44"/>
    </row>
    <row r="22" s="34" customFormat="1" ht="16.9" customHeight="1" spans="1:4">
      <c r="A22" s="145" t="s">
        <v>1310</v>
      </c>
      <c r="B22" s="144">
        <v>0</v>
      </c>
      <c r="C22" s="145" t="s">
        <v>1311</v>
      </c>
      <c r="D22" s="144">
        <v>0</v>
      </c>
    </row>
    <row r="23" s="34" customFormat="1" ht="16.9" customHeight="1" spans="1:4">
      <c r="A23" s="145" t="s">
        <v>1312</v>
      </c>
      <c r="B23" s="144">
        <v>0</v>
      </c>
      <c r="C23" s="145" t="s">
        <v>1313</v>
      </c>
      <c r="D23" s="144">
        <v>0</v>
      </c>
    </row>
    <row r="24" s="34" customFormat="1" ht="16.9" customHeight="1" spans="1:4">
      <c r="A24" s="145" t="s">
        <v>1314</v>
      </c>
      <c r="B24" s="144">
        <v>0</v>
      </c>
      <c r="C24" s="145" t="s">
        <v>1315</v>
      </c>
      <c r="D24" s="144">
        <v>0</v>
      </c>
    </row>
    <row r="25" s="34" customFormat="1" ht="16.9" customHeight="1" spans="1:4">
      <c r="A25" s="145" t="s">
        <v>1316</v>
      </c>
      <c r="B25" s="144">
        <v>0</v>
      </c>
      <c r="C25" s="145" t="s">
        <v>1317</v>
      </c>
      <c r="D25" s="144">
        <v>0</v>
      </c>
    </row>
    <row r="26" s="34" customFormat="1" ht="16.9" customHeight="1" spans="1:4">
      <c r="A26" s="145" t="s">
        <v>1318</v>
      </c>
      <c r="B26" s="144">
        <v>0</v>
      </c>
      <c r="C26" s="145" t="s">
        <v>1319</v>
      </c>
      <c r="D26" s="144">
        <v>0</v>
      </c>
    </row>
    <row r="27" s="34" customFormat="1" ht="16.9" customHeight="1" spans="1:4">
      <c r="A27" s="145" t="s">
        <v>1320</v>
      </c>
      <c r="B27" s="144">
        <v>1191</v>
      </c>
      <c r="C27" s="145" t="s">
        <v>1321</v>
      </c>
      <c r="D27" s="144">
        <v>0</v>
      </c>
    </row>
    <row r="28" s="34" customFormat="1" ht="16.9" customHeight="1" spans="1:4">
      <c r="A28" s="145" t="s">
        <v>1322</v>
      </c>
      <c r="B28" s="144">
        <v>0</v>
      </c>
      <c r="C28" s="145" t="s">
        <v>1323</v>
      </c>
      <c r="D28" s="144">
        <v>0</v>
      </c>
    </row>
    <row r="29" s="34" customFormat="1" ht="16.9" customHeight="1" spans="1:4">
      <c r="A29" s="145" t="s">
        <v>1324</v>
      </c>
      <c r="B29" s="144">
        <v>38726</v>
      </c>
      <c r="C29" s="145" t="s">
        <v>1325</v>
      </c>
      <c r="D29" s="144">
        <v>0</v>
      </c>
    </row>
    <row r="30" s="34" customFormat="1" ht="16.9" customHeight="1" spans="1:4">
      <c r="A30" s="145" t="s">
        <v>1326</v>
      </c>
      <c r="B30" s="144">
        <v>875</v>
      </c>
      <c r="C30" s="145" t="s">
        <v>1327</v>
      </c>
      <c r="D30" s="144">
        <v>0</v>
      </c>
    </row>
    <row r="31" s="34" customFormat="1" ht="16.9" customHeight="1" spans="1:4">
      <c r="A31" s="145" t="s">
        <v>1328</v>
      </c>
      <c r="B31" s="144">
        <v>0</v>
      </c>
      <c r="C31" s="145" t="s">
        <v>1329</v>
      </c>
      <c r="D31" s="144">
        <v>0</v>
      </c>
    </row>
    <row r="32" s="34" customFormat="1" ht="16.9" customHeight="1" spans="1:4">
      <c r="A32" s="145" t="s">
        <v>1330</v>
      </c>
      <c r="B32" s="144">
        <v>0</v>
      </c>
      <c r="C32" s="145" t="s">
        <v>1331</v>
      </c>
      <c r="D32" s="144">
        <v>0</v>
      </c>
    </row>
    <row r="33" s="34" customFormat="1" ht="16.9" customHeight="1" spans="1:4">
      <c r="A33" s="145" t="s">
        <v>1332</v>
      </c>
      <c r="B33" s="144">
        <v>2094</v>
      </c>
      <c r="C33" s="145" t="s">
        <v>1333</v>
      </c>
      <c r="D33" s="144">
        <v>0</v>
      </c>
    </row>
    <row r="34" s="34" customFormat="1" ht="16.9" customHeight="1" spans="1:4">
      <c r="A34" s="145" t="s">
        <v>1334</v>
      </c>
      <c r="B34" s="144">
        <v>0</v>
      </c>
      <c r="C34" s="145" t="s">
        <v>1335</v>
      </c>
      <c r="D34" s="144">
        <v>0</v>
      </c>
    </row>
    <row r="35" s="34" customFormat="1" ht="16.9" customHeight="1" spans="1:4">
      <c r="A35" s="145" t="s">
        <v>1336</v>
      </c>
      <c r="B35" s="144">
        <v>0</v>
      </c>
      <c r="C35" s="145" t="s">
        <v>1337</v>
      </c>
      <c r="D35" s="144">
        <v>0</v>
      </c>
    </row>
    <row r="36" s="34" customFormat="1" ht="16.9" customHeight="1" spans="1:4">
      <c r="A36" s="145" t="s">
        <v>1338</v>
      </c>
      <c r="B36" s="144">
        <v>0</v>
      </c>
      <c r="C36" s="145" t="s">
        <v>1339</v>
      </c>
      <c r="D36" s="144">
        <v>0</v>
      </c>
    </row>
    <row r="37" s="34" customFormat="1" ht="16.9" customHeight="1" spans="1:4">
      <c r="A37" s="145" t="s">
        <v>1340</v>
      </c>
      <c r="B37" s="144">
        <v>586</v>
      </c>
      <c r="C37" s="145" t="s">
        <v>1341</v>
      </c>
      <c r="D37" s="144">
        <v>0</v>
      </c>
    </row>
    <row r="38" s="34" customFormat="1" ht="16.9" customHeight="1" spans="1:4">
      <c r="A38" s="145" t="s">
        <v>1342</v>
      </c>
      <c r="B38" s="144">
        <v>10711</v>
      </c>
      <c r="C38" s="145" t="s">
        <v>1343</v>
      </c>
      <c r="D38" s="144">
        <v>0</v>
      </c>
    </row>
    <row r="39" s="34" customFormat="1" ht="16.9" customHeight="1" spans="1:4">
      <c r="A39" s="145" t="s">
        <v>1344</v>
      </c>
      <c r="B39" s="144">
        <v>5</v>
      </c>
      <c r="C39" s="145" t="s">
        <v>1345</v>
      </c>
      <c r="D39" s="144">
        <v>0</v>
      </c>
    </row>
    <row r="40" s="34" customFormat="1" ht="16.9" customHeight="1" spans="1:4">
      <c r="A40" s="145" t="s">
        <v>1346</v>
      </c>
      <c r="B40" s="144">
        <v>1307</v>
      </c>
      <c r="C40" s="145" t="s">
        <v>1347</v>
      </c>
      <c r="D40" s="144">
        <v>0</v>
      </c>
    </row>
    <row r="41" s="34" customFormat="1" ht="16.9" customHeight="1" spans="1:4">
      <c r="A41" s="145" t="s">
        <v>1348</v>
      </c>
      <c r="B41" s="144">
        <v>19344</v>
      </c>
      <c r="C41" s="145" t="s">
        <v>1349</v>
      </c>
      <c r="D41" s="144">
        <v>0</v>
      </c>
    </row>
    <row r="42" s="34" customFormat="1" ht="16.9" customHeight="1" spans="1:4">
      <c r="A42" s="145" t="s">
        <v>1350</v>
      </c>
      <c r="B42" s="144">
        <v>6534</v>
      </c>
      <c r="C42" s="145" t="s">
        <v>1351</v>
      </c>
      <c r="D42" s="144">
        <v>0</v>
      </c>
    </row>
    <row r="43" s="34" customFormat="1" ht="16.9" customHeight="1" spans="1:4">
      <c r="A43" s="145" t="s">
        <v>1352</v>
      </c>
      <c r="B43" s="144">
        <v>3081</v>
      </c>
      <c r="C43" s="145" t="s">
        <v>1353</v>
      </c>
      <c r="D43" s="144">
        <v>0</v>
      </c>
    </row>
    <row r="44" s="34" customFormat="1" ht="16.9" customHeight="1" spans="1:4">
      <c r="A44" s="145" t="s">
        <v>1354</v>
      </c>
      <c r="B44" s="144">
        <v>0</v>
      </c>
      <c r="C44" s="145" t="s">
        <v>1355</v>
      </c>
      <c r="D44" s="144">
        <v>0</v>
      </c>
    </row>
    <row r="45" s="34" customFormat="1" ht="16.9" customHeight="1" spans="1:4">
      <c r="A45" s="145" t="s">
        <v>1356</v>
      </c>
      <c r="B45" s="144">
        <v>13970</v>
      </c>
      <c r="C45" s="145" t="s">
        <v>1357</v>
      </c>
      <c r="D45" s="144">
        <v>0</v>
      </c>
    </row>
    <row r="46" s="34" customFormat="1" ht="16.9" customHeight="1" spans="1:4">
      <c r="A46" s="145" t="s">
        <v>1358</v>
      </c>
      <c r="B46" s="144">
        <v>11773</v>
      </c>
      <c r="C46" s="145" t="s">
        <v>1359</v>
      </c>
      <c r="D46" s="144">
        <v>0</v>
      </c>
    </row>
    <row r="47" s="34" customFormat="1" ht="16.9" customHeight="1" spans="1:4">
      <c r="A47" s="145" t="s">
        <v>1360</v>
      </c>
      <c r="B47" s="144">
        <v>560</v>
      </c>
      <c r="C47" s="145" t="s">
        <v>1361</v>
      </c>
      <c r="D47" s="144">
        <v>0</v>
      </c>
    </row>
    <row r="48" s="34" customFormat="1" ht="16.9" customHeight="1" spans="1:4">
      <c r="A48" s="145" t="s">
        <v>1362</v>
      </c>
      <c r="B48" s="144">
        <v>0</v>
      </c>
      <c r="C48" s="145" t="s">
        <v>1363</v>
      </c>
      <c r="D48" s="144">
        <v>0</v>
      </c>
    </row>
    <row r="49" s="34" customFormat="1" ht="16.9" customHeight="1" spans="1:4">
      <c r="A49" s="145" t="s">
        <v>1364</v>
      </c>
      <c r="B49" s="144">
        <v>0</v>
      </c>
      <c r="C49" s="145" t="s">
        <v>1365</v>
      </c>
      <c r="D49" s="144">
        <v>0</v>
      </c>
    </row>
    <row r="50" s="34" customFormat="1" ht="16.9" customHeight="1" spans="1:4">
      <c r="A50" s="145" t="s">
        <v>1366</v>
      </c>
      <c r="B50" s="144">
        <v>0</v>
      </c>
      <c r="C50" s="145" t="s">
        <v>1367</v>
      </c>
      <c r="D50" s="144">
        <v>0</v>
      </c>
    </row>
    <row r="51" s="34" customFormat="1" ht="16.9" customHeight="1" spans="1:4">
      <c r="A51" s="145" t="s">
        <v>1368</v>
      </c>
      <c r="B51" s="144">
        <v>116</v>
      </c>
      <c r="C51" s="145" t="s">
        <v>1369</v>
      </c>
      <c r="D51" s="144">
        <v>0</v>
      </c>
    </row>
    <row r="52" s="34" customFormat="1" ht="16.9" customHeight="1" spans="1:4">
      <c r="A52" s="145" t="s">
        <v>1370</v>
      </c>
      <c r="B52" s="144">
        <v>62</v>
      </c>
      <c r="C52" s="145" t="s">
        <v>1371</v>
      </c>
      <c r="D52" s="144">
        <v>0</v>
      </c>
    </row>
    <row r="53" s="34" customFormat="1" ht="16.9" customHeight="1" spans="1:4">
      <c r="A53" s="145" t="s">
        <v>1372</v>
      </c>
      <c r="B53" s="144">
        <v>238</v>
      </c>
      <c r="C53" s="145" t="s">
        <v>1373</v>
      </c>
      <c r="D53" s="144">
        <v>0</v>
      </c>
    </row>
    <row r="54" s="34" customFormat="1" ht="16.9" customHeight="1" spans="1:4">
      <c r="A54" s="145" t="s">
        <v>1374</v>
      </c>
      <c r="B54" s="144">
        <v>0</v>
      </c>
      <c r="C54" s="145" t="s">
        <v>1375</v>
      </c>
      <c r="D54" s="144">
        <v>0</v>
      </c>
    </row>
    <row r="55" s="34" customFormat="1" ht="16.9" customHeight="1" spans="1:4">
      <c r="A55" s="143" t="s">
        <v>1376</v>
      </c>
      <c r="B55" s="144">
        <f>SUM(B56:B75)</f>
        <v>54400</v>
      </c>
      <c r="C55" s="143" t="s">
        <v>1377</v>
      </c>
      <c r="D55" s="144">
        <f>SUM(D56:D75)</f>
        <v>0</v>
      </c>
    </row>
    <row r="56" s="34" customFormat="1" ht="16.9" customHeight="1" spans="1:4">
      <c r="A56" s="145" t="s">
        <v>1378</v>
      </c>
      <c r="B56" s="144">
        <v>1321</v>
      </c>
      <c r="C56" s="145" t="s">
        <v>1378</v>
      </c>
      <c r="D56" s="144">
        <v>0</v>
      </c>
    </row>
    <row r="57" s="34" customFormat="1" ht="16.9" customHeight="1" spans="1:4">
      <c r="A57" s="145" t="s">
        <v>1379</v>
      </c>
      <c r="B57" s="144">
        <v>0</v>
      </c>
      <c r="C57" s="145" t="s">
        <v>1379</v>
      </c>
      <c r="D57" s="144">
        <v>0</v>
      </c>
    </row>
    <row r="58" s="34" customFormat="1" ht="17.1" customHeight="1" spans="1:4">
      <c r="A58" s="145" t="s">
        <v>1380</v>
      </c>
      <c r="B58" s="144">
        <v>0</v>
      </c>
      <c r="C58" s="145" t="s">
        <v>1380</v>
      </c>
      <c r="D58" s="144">
        <v>0</v>
      </c>
    </row>
    <row r="59" s="34" customFormat="1" ht="17.1" customHeight="1" spans="1:4">
      <c r="A59" s="145" t="s">
        <v>1381</v>
      </c>
      <c r="B59" s="144">
        <v>62</v>
      </c>
      <c r="C59" s="145" t="s">
        <v>1381</v>
      </c>
      <c r="D59" s="144">
        <v>0</v>
      </c>
    </row>
    <row r="60" s="34" customFormat="1" ht="17.1" customHeight="1" spans="1:4">
      <c r="A60" s="145" t="s">
        <v>1382</v>
      </c>
      <c r="B60" s="144">
        <v>5743</v>
      </c>
      <c r="C60" s="145" t="s">
        <v>1382</v>
      </c>
      <c r="D60" s="144">
        <v>0</v>
      </c>
    </row>
    <row r="61" s="34" customFormat="1" ht="17.1" customHeight="1" spans="1:4">
      <c r="A61" s="145" t="s">
        <v>1383</v>
      </c>
      <c r="B61" s="144">
        <v>40</v>
      </c>
      <c r="C61" s="145" t="s">
        <v>1383</v>
      </c>
      <c r="D61" s="144">
        <v>0</v>
      </c>
    </row>
    <row r="62" s="34" customFormat="1" ht="17.1" customHeight="1" spans="1:4">
      <c r="A62" s="145" t="s">
        <v>1384</v>
      </c>
      <c r="B62" s="144">
        <v>731</v>
      </c>
      <c r="C62" s="145" t="s">
        <v>1384</v>
      </c>
      <c r="D62" s="144">
        <v>0</v>
      </c>
    </row>
    <row r="63" s="34" customFormat="1" ht="17.1" customHeight="1" spans="1:4">
      <c r="A63" s="145" t="s">
        <v>1385</v>
      </c>
      <c r="B63" s="144">
        <v>2384</v>
      </c>
      <c r="C63" s="145" t="s">
        <v>1385</v>
      </c>
      <c r="D63" s="144">
        <v>0</v>
      </c>
    </row>
    <row r="64" s="34" customFormat="1" ht="17.1" customHeight="1" spans="1:4">
      <c r="A64" s="145" t="s">
        <v>1386</v>
      </c>
      <c r="B64" s="144">
        <v>500</v>
      </c>
      <c r="C64" s="145" t="s">
        <v>1386</v>
      </c>
      <c r="D64" s="144">
        <v>0</v>
      </c>
    </row>
    <row r="65" s="34" customFormat="1" ht="17.1" customHeight="1" spans="1:4">
      <c r="A65" s="145" t="s">
        <v>1387</v>
      </c>
      <c r="B65" s="144">
        <v>11173</v>
      </c>
      <c r="C65" s="145" t="s">
        <v>1387</v>
      </c>
      <c r="D65" s="144">
        <v>0</v>
      </c>
    </row>
    <row r="66" s="34" customFormat="1" ht="17.1" customHeight="1" spans="1:4">
      <c r="A66" s="145" t="s">
        <v>1388</v>
      </c>
      <c r="B66" s="144">
        <v>1020</v>
      </c>
      <c r="C66" s="145" t="s">
        <v>1388</v>
      </c>
      <c r="D66" s="144">
        <v>0</v>
      </c>
    </row>
    <row r="67" s="34" customFormat="1" ht="17.1" customHeight="1" spans="1:4">
      <c r="A67" s="145" t="s">
        <v>1389</v>
      </c>
      <c r="B67" s="144">
        <v>14718</v>
      </c>
      <c r="C67" s="145" t="s">
        <v>1389</v>
      </c>
      <c r="D67" s="144">
        <v>0</v>
      </c>
    </row>
    <row r="68" s="34" customFormat="1" ht="17.1" customHeight="1" spans="1:4">
      <c r="A68" s="145" t="s">
        <v>1390</v>
      </c>
      <c r="B68" s="144">
        <v>255</v>
      </c>
      <c r="C68" s="145" t="s">
        <v>1390</v>
      </c>
      <c r="D68" s="144">
        <v>0</v>
      </c>
    </row>
    <row r="69" s="34" customFormat="1" ht="17.1" customHeight="1" spans="1:4">
      <c r="A69" s="145" t="s">
        <v>1391</v>
      </c>
      <c r="B69" s="144">
        <v>2290</v>
      </c>
      <c r="C69" s="145" t="s">
        <v>1391</v>
      </c>
      <c r="D69" s="144">
        <v>0</v>
      </c>
    </row>
    <row r="70" s="34" customFormat="1" ht="17.1" customHeight="1" spans="1:4">
      <c r="A70" s="145" t="s">
        <v>1392</v>
      </c>
      <c r="B70" s="144">
        <v>270</v>
      </c>
      <c r="C70" s="145" t="s">
        <v>1392</v>
      </c>
      <c r="D70" s="144">
        <v>0</v>
      </c>
    </row>
    <row r="71" s="34" customFormat="1" ht="17.1" customHeight="1" spans="1:4">
      <c r="A71" s="145" t="s">
        <v>1393</v>
      </c>
      <c r="B71" s="144">
        <v>4918</v>
      </c>
      <c r="C71" s="145" t="s">
        <v>1393</v>
      </c>
      <c r="D71" s="144">
        <v>0</v>
      </c>
    </row>
    <row r="72" s="34" customFormat="1" ht="17.1" customHeight="1" spans="1:4">
      <c r="A72" s="145" t="s">
        <v>1394</v>
      </c>
      <c r="B72" s="144">
        <v>11</v>
      </c>
      <c r="C72" s="145" t="s">
        <v>1394</v>
      </c>
      <c r="D72" s="144">
        <v>0</v>
      </c>
    </row>
    <row r="73" s="34" customFormat="1" ht="17.1" customHeight="1" spans="1:4">
      <c r="A73" s="145" t="s">
        <v>1395</v>
      </c>
      <c r="B73" s="144">
        <v>16</v>
      </c>
      <c r="C73" s="145" t="s">
        <v>1395</v>
      </c>
      <c r="D73" s="144">
        <v>0</v>
      </c>
    </row>
    <row r="74" s="34" customFormat="1" ht="17.1" customHeight="1" spans="1:4">
      <c r="A74" s="145" t="s">
        <v>1396</v>
      </c>
      <c r="B74" s="144">
        <v>161</v>
      </c>
      <c r="C74" s="145" t="s">
        <v>1396</v>
      </c>
      <c r="D74" s="144">
        <v>0</v>
      </c>
    </row>
    <row r="75" s="34" customFormat="1" ht="17.1" customHeight="1" spans="1:4">
      <c r="A75" s="145" t="s">
        <v>1397</v>
      </c>
      <c r="B75" s="144">
        <v>8787</v>
      </c>
      <c r="C75" s="145" t="s">
        <v>292</v>
      </c>
      <c r="D75" s="144">
        <v>0</v>
      </c>
    </row>
    <row r="76" s="34" customFormat="1" ht="17.1" customHeight="1" spans="1:4">
      <c r="A76" s="143" t="s">
        <v>1398</v>
      </c>
      <c r="B76" s="144">
        <f>SUM(B77:B78)</f>
        <v>0</v>
      </c>
      <c r="C76" s="143" t="s">
        <v>1259</v>
      </c>
      <c r="D76" s="144">
        <f>SUM(D77:D78)</f>
        <v>123410</v>
      </c>
    </row>
    <row r="77" s="34" customFormat="1" ht="17.1" customHeight="1" spans="1:4">
      <c r="A77" s="145" t="s">
        <v>1399</v>
      </c>
      <c r="B77" s="144">
        <v>0</v>
      </c>
      <c r="C77" s="145" t="s">
        <v>1400</v>
      </c>
      <c r="D77" s="144">
        <v>0</v>
      </c>
    </row>
    <row r="78" s="34" customFormat="1" ht="17.1" customHeight="1" spans="1:4">
      <c r="A78" s="145" t="s">
        <v>1401</v>
      </c>
      <c r="B78" s="144">
        <v>0</v>
      </c>
      <c r="C78" s="145" t="s">
        <v>1402</v>
      </c>
      <c r="D78" s="144">
        <v>123410</v>
      </c>
    </row>
    <row r="79" s="34" customFormat="1" ht="17.1" customHeight="1" spans="1:4">
      <c r="A79" s="143" t="s">
        <v>1403</v>
      </c>
      <c r="B79" s="144">
        <v>0</v>
      </c>
      <c r="C79" s="145"/>
      <c r="D79" s="144"/>
    </row>
    <row r="80" s="34" customFormat="1" ht="17.1" customHeight="1" spans="1:4">
      <c r="A80" s="143" t="s">
        <v>1260</v>
      </c>
      <c r="B80" s="144">
        <v>4059</v>
      </c>
      <c r="C80" s="145"/>
      <c r="D80" s="144"/>
    </row>
    <row r="81" s="34" customFormat="1" ht="17.1" customHeight="1" spans="1:4">
      <c r="A81" s="143" t="s">
        <v>1262</v>
      </c>
      <c r="B81" s="144">
        <f>SUM(B82:B84)</f>
        <v>391039</v>
      </c>
      <c r="C81" s="143" t="s">
        <v>1404</v>
      </c>
      <c r="D81" s="144">
        <v>0</v>
      </c>
    </row>
    <row r="82" s="34" customFormat="1" ht="17.1" customHeight="1" spans="1:4">
      <c r="A82" s="145" t="s">
        <v>1405</v>
      </c>
      <c r="B82" s="144">
        <v>3073</v>
      </c>
      <c r="C82" s="145"/>
      <c r="D82" s="144"/>
    </row>
    <row r="83" s="34" customFormat="1" ht="17.1" customHeight="1" spans="1:4">
      <c r="A83" s="145" t="s">
        <v>1406</v>
      </c>
      <c r="B83" s="144">
        <v>274320</v>
      </c>
      <c r="C83" s="145"/>
      <c r="D83" s="144"/>
    </row>
    <row r="84" s="34" customFormat="1" ht="17.1" customHeight="1" spans="1:4">
      <c r="A84" s="145" t="s">
        <v>1407</v>
      </c>
      <c r="B84" s="144">
        <v>113646</v>
      </c>
      <c r="C84" s="145"/>
      <c r="D84" s="144"/>
    </row>
    <row r="85" s="34" customFormat="1" ht="17.1" customHeight="1" spans="1:4">
      <c r="A85" s="143" t="s">
        <v>1408</v>
      </c>
      <c r="B85" s="144">
        <f>B86</f>
        <v>0</v>
      </c>
      <c r="C85" s="143" t="s">
        <v>1261</v>
      </c>
      <c r="D85" s="144">
        <f>D86</f>
        <v>29334</v>
      </c>
    </row>
    <row r="86" s="34" customFormat="1" ht="17.1" customHeight="1" spans="1:4">
      <c r="A86" s="143" t="s">
        <v>1409</v>
      </c>
      <c r="B86" s="144">
        <f>B87</f>
        <v>0</v>
      </c>
      <c r="C86" s="143" t="s">
        <v>1410</v>
      </c>
      <c r="D86" s="144">
        <f>SUM(D87:D90)</f>
        <v>29334</v>
      </c>
    </row>
    <row r="87" s="34" customFormat="1" ht="17.1" customHeight="1" spans="1:4">
      <c r="A87" s="143" t="s">
        <v>1411</v>
      </c>
      <c r="B87" s="144">
        <f>SUM(B88:B91)</f>
        <v>0</v>
      </c>
      <c r="C87" s="145" t="s">
        <v>1412</v>
      </c>
      <c r="D87" s="144">
        <v>29334</v>
      </c>
    </row>
    <row r="88" s="34" customFormat="1" ht="17.1" customHeight="1" spans="1:4">
      <c r="A88" s="145" t="s">
        <v>1413</v>
      </c>
      <c r="B88" s="144">
        <v>0</v>
      </c>
      <c r="C88" s="145" t="s">
        <v>1414</v>
      </c>
      <c r="D88" s="144">
        <v>0</v>
      </c>
    </row>
    <row r="89" s="34" customFormat="1" ht="17.1" customHeight="1" spans="1:4">
      <c r="A89" s="145" t="s">
        <v>1415</v>
      </c>
      <c r="B89" s="144">
        <v>0</v>
      </c>
      <c r="C89" s="145" t="s">
        <v>1416</v>
      </c>
      <c r="D89" s="144">
        <v>0</v>
      </c>
    </row>
    <row r="90" s="34" customFormat="1" ht="17.1" customHeight="1" spans="1:4">
      <c r="A90" s="145" t="s">
        <v>1417</v>
      </c>
      <c r="B90" s="144">
        <v>0</v>
      </c>
      <c r="C90" s="145" t="s">
        <v>1418</v>
      </c>
      <c r="D90" s="144">
        <v>0</v>
      </c>
    </row>
    <row r="91" s="34" customFormat="1" ht="17.1" customHeight="1" spans="1:4">
      <c r="A91" s="145" t="s">
        <v>1419</v>
      </c>
      <c r="B91" s="144">
        <v>0</v>
      </c>
      <c r="C91" s="145"/>
      <c r="D91" s="144"/>
    </row>
    <row r="92" s="34" customFormat="1" ht="17.1" customHeight="1" spans="1:4">
      <c r="A92" s="143" t="s">
        <v>1264</v>
      </c>
      <c r="B92" s="144">
        <f>B93</f>
        <v>29410</v>
      </c>
      <c r="C92" s="143" t="s">
        <v>1420</v>
      </c>
      <c r="D92" s="144">
        <f>SUM(D93:D96)</f>
        <v>0</v>
      </c>
    </row>
    <row r="93" s="34" customFormat="1" ht="17.1" customHeight="1" spans="1:4">
      <c r="A93" s="143" t="s">
        <v>1421</v>
      </c>
      <c r="B93" s="144">
        <f>SUM(B94:B97)</f>
        <v>29410</v>
      </c>
      <c r="C93" s="145" t="s">
        <v>1422</v>
      </c>
      <c r="D93" s="144">
        <v>0</v>
      </c>
    </row>
    <row r="94" s="34" customFormat="1" ht="17.1" customHeight="1" spans="1:4">
      <c r="A94" s="145" t="s">
        <v>1423</v>
      </c>
      <c r="B94" s="144">
        <v>29410</v>
      </c>
      <c r="C94" s="145" t="s">
        <v>1424</v>
      </c>
      <c r="D94" s="144">
        <v>0</v>
      </c>
    </row>
    <row r="95" s="34" customFormat="1" ht="17.1" customHeight="1" spans="1:4">
      <c r="A95" s="145" t="s">
        <v>1425</v>
      </c>
      <c r="B95" s="144">
        <v>0</v>
      </c>
      <c r="C95" s="145" t="s">
        <v>1426</v>
      </c>
      <c r="D95" s="144">
        <v>0</v>
      </c>
    </row>
    <row r="96" s="34" customFormat="1" ht="17.1" customHeight="1" spans="1:4">
      <c r="A96" s="145" t="s">
        <v>1427</v>
      </c>
      <c r="B96" s="144">
        <v>0</v>
      </c>
      <c r="C96" s="145" t="s">
        <v>1428</v>
      </c>
      <c r="D96" s="144">
        <v>0</v>
      </c>
    </row>
    <row r="97" s="34" customFormat="1" ht="17.1" customHeight="1" spans="1:4">
      <c r="A97" s="145" t="s">
        <v>1429</v>
      </c>
      <c r="B97" s="144">
        <v>0</v>
      </c>
      <c r="C97" s="145"/>
      <c r="D97" s="144"/>
    </row>
    <row r="98" s="34" customFormat="1" ht="17.1" customHeight="1" spans="1:4">
      <c r="A98" s="143" t="s">
        <v>1430</v>
      </c>
      <c r="B98" s="144">
        <v>0</v>
      </c>
      <c r="C98" s="143" t="s">
        <v>1431</v>
      </c>
      <c r="D98" s="144">
        <v>0</v>
      </c>
    </row>
    <row r="99" s="34" customFormat="1" ht="17.1" customHeight="1" spans="1:4">
      <c r="A99" s="143" t="s">
        <v>1432</v>
      </c>
      <c r="B99" s="144">
        <v>0</v>
      </c>
      <c r="C99" s="143" t="s">
        <v>1433</v>
      </c>
      <c r="D99" s="144">
        <v>0</v>
      </c>
    </row>
    <row r="100" s="34" customFormat="1" ht="17.1" customHeight="1" spans="1:4">
      <c r="A100" s="143" t="s">
        <v>1434</v>
      </c>
      <c r="B100" s="144">
        <v>0</v>
      </c>
      <c r="C100" s="143" t="s">
        <v>1435</v>
      </c>
      <c r="D100" s="144">
        <v>0</v>
      </c>
    </row>
    <row r="101" s="34" customFormat="1" ht="17.1" customHeight="1" spans="1:4">
      <c r="A101" s="143" t="s">
        <v>1266</v>
      </c>
      <c r="B101" s="144">
        <v>15483</v>
      </c>
      <c r="C101" s="143" t="s">
        <v>1263</v>
      </c>
      <c r="D101" s="144">
        <v>15344</v>
      </c>
    </row>
    <row r="102" s="34" customFormat="1" ht="17.1" customHeight="1" spans="1:4">
      <c r="A102" s="143" t="s">
        <v>1436</v>
      </c>
      <c r="B102" s="144">
        <f>SUM(B103:B105)</f>
        <v>0</v>
      </c>
      <c r="C102" s="143" t="s">
        <v>1006</v>
      </c>
      <c r="D102" s="144">
        <f>SUM(D103:D105)</f>
        <v>0</v>
      </c>
    </row>
    <row r="103" s="34" customFormat="1" ht="17.1" customHeight="1" spans="1:4">
      <c r="A103" s="145" t="s">
        <v>1437</v>
      </c>
      <c r="B103" s="144">
        <v>0</v>
      </c>
      <c r="C103" s="145" t="s">
        <v>1438</v>
      </c>
      <c r="D103" s="144">
        <v>0</v>
      </c>
    </row>
    <row r="104" s="34" customFormat="1" ht="17.1" customHeight="1" spans="1:4">
      <c r="A104" s="145" t="s">
        <v>1439</v>
      </c>
      <c r="B104" s="144">
        <v>0</v>
      </c>
      <c r="C104" s="145" t="s">
        <v>1440</v>
      </c>
      <c r="D104" s="144">
        <v>0</v>
      </c>
    </row>
    <row r="105" s="34" customFormat="1" ht="17.1" customHeight="1" spans="1:4">
      <c r="A105" s="145" t="s">
        <v>1441</v>
      </c>
      <c r="B105" s="144">
        <v>0</v>
      </c>
      <c r="C105" s="145" t="s">
        <v>1442</v>
      </c>
      <c r="D105" s="144">
        <v>0</v>
      </c>
    </row>
    <row r="106" s="34" customFormat="1" ht="17.1" customHeight="1" spans="1:4">
      <c r="A106" s="143" t="s">
        <v>1443</v>
      </c>
      <c r="B106" s="144">
        <v>0</v>
      </c>
      <c r="C106" s="143" t="s">
        <v>1444</v>
      </c>
      <c r="D106" s="144">
        <v>0</v>
      </c>
    </row>
    <row r="107" s="34" customFormat="1" ht="17.1" customHeight="1" spans="1:4">
      <c r="A107" s="143" t="s">
        <v>1445</v>
      </c>
      <c r="B107" s="144">
        <v>0</v>
      </c>
      <c r="C107" s="143" t="s">
        <v>1446</v>
      </c>
      <c r="D107" s="144">
        <v>0</v>
      </c>
    </row>
    <row r="108" s="34" customFormat="1" ht="17.1" customHeight="1" spans="1:4">
      <c r="A108" s="145"/>
      <c r="B108" s="144"/>
      <c r="C108" s="143" t="s">
        <v>1447</v>
      </c>
      <c r="D108" s="144">
        <v>0</v>
      </c>
    </row>
    <row r="109" s="34" customFormat="1" ht="17.1" customHeight="1" spans="1:4">
      <c r="A109" s="145"/>
      <c r="B109" s="144"/>
      <c r="C109" s="143" t="s">
        <v>1265</v>
      </c>
      <c r="D109" s="144">
        <f>B112-D5-D6-D76-D81-D85-D92-D98-D99-D100-D101-D102-D106-D107-D108</f>
        <v>3983</v>
      </c>
    </row>
    <row r="110" s="34" customFormat="1" ht="17.1" customHeight="1" spans="1:4">
      <c r="A110" s="145"/>
      <c r="B110" s="144"/>
      <c r="C110" s="143" t="s">
        <v>1448</v>
      </c>
      <c r="D110" s="144">
        <v>3983</v>
      </c>
    </row>
    <row r="111" s="34" customFormat="1" ht="17.1" customHeight="1" spans="1:4">
      <c r="A111" s="145"/>
      <c r="B111" s="144"/>
      <c r="C111" s="143" t="s">
        <v>1449</v>
      </c>
      <c r="D111" s="144">
        <f>D109-D110</f>
        <v>0</v>
      </c>
    </row>
    <row r="112" s="34" customFormat="1" ht="17.1" customHeight="1" spans="1:4">
      <c r="A112" s="37" t="s">
        <v>1269</v>
      </c>
      <c r="B112" s="144">
        <f>SUM(B5:B6,B76,B79:B81,B85,B92,B98:B102,B106:B107)</f>
        <v>1503844</v>
      </c>
      <c r="C112" s="37" t="s">
        <v>1270</v>
      </c>
      <c r="D112" s="144">
        <f>SUM(D5:D6,D76,D81,D85,D92,D98:D102,D106:D109)</f>
        <v>1503844</v>
      </c>
    </row>
  </sheetData>
  <mergeCells count="3">
    <mergeCell ref="A1:D1"/>
    <mergeCell ref="A2:D2"/>
    <mergeCell ref="C3:D3"/>
  </mergeCells>
  <pageMargins left="0.708661417322835" right="0.47244094488189" top="0.748031496062992" bottom="0.748031496062992" header="0.31496062992126" footer="0.5"/>
  <pageSetup paperSize="9" orientation="landscape"/>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G111"/>
  <sheetViews>
    <sheetView tabSelected="1" topLeftCell="A78" workbookViewId="0">
      <selection activeCell="N17" sqref="N17"/>
    </sheetView>
  </sheetViews>
  <sheetFormatPr defaultColWidth="9" defaultRowHeight="13.5" outlineLevelCol="6"/>
  <cols>
    <col min="1" max="1" width="55.625" customWidth="1"/>
    <col min="2" max="2" width="11.625" style="133" customWidth="1"/>
    <col min="3" max="3" width="50.75" style="134" customWidth="1"/>
    <col min="4" max="4" width="11.75" style="135" customWidth="1"/>
  </cols>
  <sheetData>
    <row r="1" ht="18.75" customHeight="1" spans="1:4">
      <c r="A1" s="66" t="s">
        <v>1450</v>
      </c>
      <c r="B1" s="132"/>
      <c r="C1" s="136"/>
      <c r="D1" s="132"/>
    </row>
    <row r="2" s="131" customFormat="1" ht="24" customHeight="1" spans="1:4">
      <c r="A2" s="137" t="s">
        <v>1451</v>
      </c>
      <c r="B2" s="137"/>
      <c r="C2" s="138"/>
      <c r="D2" s="137"/>
    </row>
    <row r="3" s="132" customFormat="1" ht="15" customHeight="1" spans="1:4">
      <c r="A3" s="139"/>
      <c r="B3" s="140"/>
      <c r="C3" s="141" t="s">
        <v>1255</v>
      </c>
      <c r="D3" s="141"/>
    </row>
    <row r="4" s="34" customFormat="1" ht="17.1" customHeight="1" spans="1:4">
      <c r="A4" s="37" t="s">
        <v>1256</v>
      </c>
      <c r="B4" s="142" t="s">
        <v>1279</v>
      </c>
      <c r="C4" s="37" t="s">
        <v>1256</v>
      </c>
      <c r="D4" s="142" t="s">
        <v>1279</v>
      </c>
    </row>
    <row r="5" s="34" customFormat="1" ht="17.1" customHeight="1" spans="1:4">
      <c r="A5" s="143" t="s">
        <v>1257</v>
      </c>
      <c r="B5" s="144">
        <v>851371</v>
      </c>
      <c r="C5" s="143" t="s">
        <v>125</v>
      </c>
      <c r="D5" s="144">
        <v>1277507</v>
      </c>
    </row>
    <row r="6" s="34" customFormat="1" ht="17.1" customHeight="1" spans="1:4">
      <c r="A6" s="143" t="s">
        <v>1258</v>
      </c>
      <c r="B6" s="144">
        <f>SUM(B7,B14,B55)</f>
        <v>151698</v>
      </c>
      <c r="C6" s="143" t="s">
        <v>1274</v>
      </c>
      <c r="D6" s="144">
        <f>SUM(D7,D14,D55)</f>
        <v>0</v>
      </c>
    </row>
    <row r="7" s="34" customFormat="1" ht="17.1" customHeight="1" spans="1:4">
      <c r="A7" s="143" t="s">
        <v>1280</v>
      </c>
      <c r="B7" s="144">
        <f>SUM(B8:B13)</f>
        <v>-26461</v>
      </c>
      <c r="C7" s="143" t="s">
        <v>1281</v>
      </c>
      <c r="D7" s="144">
        <f>SUM(D8:D13)</f>
        <v>0</v>
      </c>
    </row>
    <row r="8" s="34" customFormat="1" ht="16.9" customHeight="1" spans="1:4">
      <c r="A8" s="145" t="s">
        <v>1282</v>
      </c>
      <c r="B8" s="144">
        <v>898</v>
      </c>
      <c r="C8" s="145" t="s">
        <v>1283</v>
      </c>
      <c r="D8" s="144">
        <v>0</v>
      </c>
    </row>
    <row r="9" s="34" customFormat="1" ht="16.9" customHeight="1" spans="1:4">
      <c r="A9" s="145" t="s">
        <v>1284</v>
      </c>
      <c r="B9" s="144">
        <v>176</v>
      </c>
      <c r="C9" s="145" t="s">
        <v>1285</v>
      </c>
      <c r="D9" s="144">
        <v>0</v>
      </c>
    </row>
    <row r="10" s="34" customFormat="1" ht="16.9" customHeight="1" spans="1:4">
      <c r="A10" s="145" t="s">
        <v>1286</v>
      </c>
      <c r="B10" s="144">
        <v>11921</v>
      </c>
      <c r="C10" s="145" t="s">
        <v>1287</v>
      </c>
      <c r="D10" s="144">
        <v>0</v>
      </c>
    </row>
    <row r="11" s="34" customFormat="1" ht="16.9" customHeight="1" spans="1:4">
      <c r="A11" s="145" t="s">
        <v>1288</v>
      </c>
      <c r="B11" s="144">
        <v>195</v>
      </c>
      <c r="C11" s="145" t="s">
        <v>1289</v>
      </c>
      <c r="D11" s="144">
        <v>0</v>
      </c>
    </row>
    <row r="12" s="34" customFormat="1" ht="16.9" customHeight="1" spans="1:4">
      <c r="A12" s="145" t="s">
        <v>1290</v>
      </c>
      <c r="B12" s="144">
        <v>-39651</v>
      </c>
      <c r="C12" s="145" t="s">
        <v>1291</v>
      </c>
      <c r="D12" s="144">
        <v>0</v>
      </c>
    </row>
    <row r="13" s="34" customFormat="1" ht="16.9" customHeight="1" spans="1:4">
      <c r="A13" s="145" t="s">
        <v>1292</v>
      </c>
      <c r="B13" s="144">
        <v>0</v>
      </c>
      <c r="C13" s="145" t="s">
        <v>1293</v>
      </c>
      <c r="D13" s="144">
        <v>0</v>
      </c>
    </row>
    <row r="14" s="34" customFormat="1" ht="16.9" customHeight="1" spans="1:4">
      <c r="A14" s="143" t="s">
        <v>1294</v>
      </c>
      <c r="B14" s="144">
        <f>SUM(B15:B54)</f>
        <v>123759</v>
      </c>
      <c r="C14" s="143" t="s">
        <v>1295</v>
      </c>
      <c r="D14" s="144">
        <f>SUM(D15:D54)</f>
        <v>0</v>
      </c>
    </row>
    <row r="15" s="34" customFormat="1" ht="16.9" customHeight="1" spans="1:4">
      <c r="A15" s="145" t="s">
        <v>1296</v>
      </c>
      <c r="B15" s="144">
        <v>0</v>
      </c>
      <c r="C15" s="145" t="s">
        <v>1297</v>
      </c>
      <c r="D15" s="144">
        <v>0</v>
      </c>
    </row>
    <row r="16" s="34" customFormat="1" ht="16.9" customHeight="1" spans="1:4">
      <c r="A16" s="145" t="s">
        <v>1298</v>
      </c>
      <c r="B16" s="144">
        <v>5930</v>
      </c>
      <c r="C16" s="145" t="s">
        <v>1299</v>
      </c>
      <c r="D16" s="144">
        <v>0</v>
      </c>
    </row>
    <row r="17" s="34" customFormat="1" ht="16.9" customHeight="1" spans="1:4">
      <c r="A17" s="145" t="s">
        <v>1300</v>
      </c>
      <c r="B17" s="144">
        <v>1966</v>
      </c>
      <c r="C17" s="145" t="s">
        <v>1301</v>
      </c>
      <c r="D17" s="144">
        <v>0</v>
      </c>
    </row>
    <row r="18" s="34" customFormat="1" ht="16.9" customHeight="1" spans="1:4">
      <c r="A18" s="145" t="s">
        <v>1302</v>
      </c>
      <c r="B18" s="144">
        <v>2870</v>
      </c>
      <c r="C18" s="145" t="s">
        <v>1303</v>
      </c>
      <c r="D18" s="144">
        <v>0</v>
      </c>
    </row>
    <row r="19" s="34" customFormat="1" ht="16.9" customHeight="1" spans="1:4">
      <c r="A19" s="145" t="s">
        <v>1304</v>
      </c>
      <c r="B19" s="144">
        <v>1820</v>
      </c>
      <c r="C19" s="145" t="s">
        <v>1305</v>
      </c>
      <c r="D19" s="144">
        <v>0</v>
      </c>
    </row>
    <row r="20" s="34" customFormat="1" ht="16.9" customHeight="1" spans="1:4">
      <c r="A20" s="145" t="s">
        <v>1306</v>
      </c>
      <c r="B20" s="144">
        <v>0</v>
      </c>
      <c r="C20" s="145" t="s">
        <v>1307</v>
      </c>
      <c r="D20" s="144">
        <v>0</v>
      </c>
    </row>
    <row r="21" s="34" customFormat="1" ht="16.9" customHeight="1" spans="1:7">
      <c r="A21" s="146" t="s">
        <v>1308</v>
      </c>
      <c r="B21" s="144">
        <v>0</v>
      </c>
      <c r="C21" s="146" t="s">
        <v>1309</v>
      </c>
      <c r="D21" s="144">
        <v>0</v>
      </c>
      <c r="E21" s="44"/>
      <c r="F21" s="44"/>
      <c r="G21" s="44"/>
    </row>
    <row r="22" s="34" customFormat="1" ht="16.9" customHeight="1" spans="1:4">
      <c r="A22" s="145" t="s">
        <v>1310</v>
      </c>
      <c r="B22" s="144">
        <v>0</v>
      </c>
      <c r="C22" s="145" t="s">
        <v>1311</v>
      </c>
      <c r="D22" s="144">
        <v>0</v>
      </c>
    </row>
    <row r="23" s="34" customFormat="1" ht="16.9" customHeight="1" spans="1:4">
      <c r="A23" s="145" t="s">
        <v>1312</v>
      </c>
      <c r="B23" s="144">
        <v>0</v>
      </c>
      <c r="C23" s="145" t="s">
        <v>1313</v>
      </c>
      <c r="D23" s="144">
        <v>0</v>
      </c>
    </row>
    <row r="24" s="34" customFormat="1" ht="16.9" customHeight="1" spans="1:4">
      <c r="A24" s="145" t="s">
        <v>1314</v>
      </c>
      <c r="B24" s="144">
        <v>0</v>
      </c>
      <c r="C24" s="145" t="s">
        <v>1315</v>
      </c>
      <c r="D24" s="144">
        <v>0</v>
      </c>
    </row>
    <row r="25" s="34" customFormat="1" ht="16.9" customHeight="1" spans="1:4">
      <c r="A25" s="145" t="s">
        <v>1316</v>
      </c>
      <c r="B25" s="144">
        <v>0</v>
      </c>
      <c r="C25" s="145" t="s">
        <v>1317</v>
      </c>
      <c r="D25" s="144">
        <v>0</v>
      </c>
    </row>
    <row r="26" s="34" customFormat="1" ht="16.9" customHeight="1" spans="1:4">
      <c r="A26" s="145" t="s">
        <v>1318</v>
      </c>
      <c r="B26" s="144">
        <v>0</v>
      </c>
      <c r="C26" s="145" t="s">
        <v>1319</v>
      </c>
      <c r="D26" s="144">
        <v>0</v>
      </c>
    </row>
    <row r="27" s="34" customFormat="1" ht="16.9" customHeight="1" spans="1:4">
      <c r="A27" s="145" t="s">
        <v>1320</v>
      </c>
      <c r="B27" s="144">
        <v>1191</v>
      </c>
      <c r="C27" s="145" t="s">
        <v>1321</v>
      </c>
      <c r="D27" s="144">
        <v>0</v>
      </c>
    </row>
    <row r="28" s="34" customFormat="1" ht="16.9" customHeight="1" spans="1:4">
      <c r="A28" s="145" t="s">
        <v>1322</v>
      </c>
      <c r="B28" s="144">
        <v>0</v>
      </c>
      <c r="C28" s="145" t="s">
        <v>1323</v>
      </c>
      <c r="D28" s="144">
        <v>0</v>
      </c>
    </row>
    <row r="29" s="34" customFormat="1" ht="16.9" customHeight="1" spans="1:4">
      <c r="A29" s="145" t="s">
        <v>1324</v>
      </c>
      <c r="B29" s="144">
        <v>38726</v>
      </c>
      <c r="C29" s="145" t="s">
        <v>1325</v>
      </c>
      <c r="D29" s="144">
        <v>0</v>
      </c>
    </row>
    <row r="30" s="34" customFormat="1" ht="16.9" customHeight="1" spans="1:4">
      <c r="A30" s="145" t="s">
        <v>1326</v>
      </c>
      <c r="B30" s="144">
        <v>875</v>
      </c>
      <c r="C30" s="145" t="s">
        <v>1327</v>
      </c>
      <c r="D30" s="144">
        <v>0</v>
      </c>
    </row>
    <row r="31" s="34" customFormat="1" ht="16.9" customHeight="1" spans="1:4">
      <c r="A31" s="145" t="s">
        <v>1328</v>
      </c>
      <c r="B31" s="144">
        <v>0</v>
      </c>
      <c r="C31" s="145" t="s">
        <v>1329</v>
      </c>
      <c r="D31" s="144">
        <v>0</v>
      </c>
    </row>
    <row r="32" s="34" customFormat="1" ht="16.9" customHeight="1" spans="1:4">
      <c r="A32" s="145" t="s">
        <v>1330</v>
      </c>
      <c r="B32" s="144">
        <v>0</v>
      </c>
      <c r="C32" s="145" t="s">
        <v>1331</v>
      </c>
      <c r="D32" s="144">
        <v>0</v>
      </c>
    </row>
    <row r="33" s="34" customFormat="1" ht="16.9" customHeight="1" spans="1:4">
      <c r="A33" s="145" t="s">
        <v>1332</v>
      </c>
      <c r="B33" s="144">
        <v>2094</v>
      </c>
      <c r="C33" s="145" t="s">
        <v>1333</v>
      </c>
      <c r="D33" s="144">
        <v>0</v>
      </c>
    </row>
    <row r="34" s="34" customFormat="1" ht="16.9" customHeight="1" spans="1:4">
      <c r="A34" s="145" t="s">
        <v>1334</v>
      </c>
      <c r="B34" s="144">
        <v>0</v>
      </c>
      <c r="C34" s="145" t="s">
        <v>1335</v>
      </c>
      <c r="D34" s="144">
        <v>0</v>
      </c>
    </row>
    <row r="35" s="34" customFormat="1" ht="16.9" customHeight="1" spans="1:4">
      <c r="A35" s="145" t="s">
        <v>1336</v>
      </c>
      <c r="B35" s="144">
        <v>0</v>
      </c>
      <c r="C35" s="145" t="s">
        <v>1337</v>
      </c>
      <c r="D35" s="144">
        <v>0</v>
      </c>
    </row>
    <row r="36" s="34" customFormat="1" ht="16.9" customHeight="1" spans="1:4">
      <c r="A36" s="145" t="s">
        <v>1338</v>
      </c>
      <c r="B36" s="144">
        <v>0</v>
      </c>
      <c r="C36" s="145" t="s">
        <v>1339</v>
      </c>
      <c r="D36" s="144">
        <v>0</v>
      </c>
    </row>
    <row r="37" s="34" customFormat="1" ht="16.9" customHeight="1" spans="1:4">
      <c r="A37" s="145" t="s">
        <v>1340</v>
      </c>
      <c r="B37" s="144">
        <v>586</v>
      </c>
      <c r="C37" s="145" t="s">
        <v>1341</v>
      </c>
      <c r="D37" s="144">
        <v>0</v>
      </c>
    </row>
    <row r="38" s="34" customFormat="1" ht="16.9" customHeight="1" spans="1:4">
      <c r="A38" s="145" t="s">
        <v>1342</v>
      </c>
      <c r="B38" s="144">
        <v>10711</v>
      </c>
      <c r="C38" s="145" t="s">
        <v>1343</v>
      </c>
      <c r="D38" s="144">
        <v>0</v>
      </c>
    </row>
    <row r="39" s="34" customFormat="1" ht="16.9" customHeight="1" spans="1:4">
      <c r="A39" s="145" t="s">
        <v>1344</v>
      </c>
      <c r="B39" s="144">
        <v>5</v>
      </c>
      <c r="C39" s="145" t="s">
        <v>1345</v>
      </c>
      <c r="D39" s="144">
        <v>0</v>
      </c>
    </row>
    <row r="40" s="34" customFormat="1" ht="16.9" customHeight="1" spans="1:4">
      <c r="A40" s="145" t="s">
        <v>1346</v>
      </c>
      <c r="B40" s="144">
        <v>1307</v>
      </c>
      <c r="C40" s="145" t="s">
        <v>1347</v>
      </c>
      <c r="D40" s="144">
        <v>0</v>
      </c>
    </row>
    <row r="41" s="34" customFormat="1" ht="16.9" customHeight="1" spans="1:4">
      <c r="A41" s="145" t="s">
        <v>1348</v>
      </c>
      <c r="B41" s="144">
        <v>19344</v>
      </c>
      <c r="C41" s="145" t="s">
        <v>1349</v>
      </c>
      <c r="D41" s="144">
        <v>0</v>
      </c>
    </row>
    <row r="42" s="34" customFormat="1" ht="16.9" customHeight="1" spans="1:4">
      <c r="A42" s="145" t="s">
        <v>1350</v>
      </c>
      <c r="B42" s="144">
        <v>6534</v>
      </c>
      <c r="C42" s="145" t="s">
        <v>1351</v>
      </c>
      <c r="D42" s="144">
        <v>0</v>
      </c>
    </row>
    <row r="43" s="34" customFormat="1" ht="16.9" customHeight="1" spans="1:4">
      <c r="A43" s="145" t="s">
        <v>1352</v>
      </c>
      <c r="B43" s="144">
        <v>3081</v>
      </c>
      <c r="C43" s="145" t="s">
        <v>1353</v>
      </c>
      <c r="D43" s="144">
        <v>0</v>
      </c>
    </row>
    <row r="44" s="34" customFormat="1" ht="16.9" customHeight="1" spans="1:4">
      <c r="A44" s="145" t="s">
        <v>1354</v>
      </c>
      <c r="B44" s="144">
        <v>0</v>
      </c>
      <c r="C44" s="145" t="s">
        <v>1355</v>
      </c>
      <c r="D44" s="144">
        <v>0</v>
      </c>
    </row>
    <row r="45" s="34" customFormat="1" ht="16.9" customHeight="1" spans="1:4">
      <c r="A45" s="145" t="s">
        <v>1356</v>
      </c>
      <c r="B45" s="144">
        <v>13970</v>
      </c>
      <c r="C45" s="145" t="s">
        <v>1357</v>
      </c>
      <c r="D45" s="144">
        <v>0</v>
      </c>
    </row>
    <row r="46" s="34" customFormat="1" ht="16.9" customHeight="1" spans="1:4">
      <c r="A46" s="145" t="s">
        <v>1358</v>
      </c>
      <c r="B46" s="144">
        <v>11773</v>
      </c>
      <c r="C46" s="145" t="s">
        <v>1359</v>
      </c>
      <c r="D46" s="144">
        <v>0</v>
      </c>
    </row>
    <row r="47" s="34" customFormat="1" ht="16.9" customHeight="1" spans="1:4">
      <c r="A47" s="145" t="s">
        <v>1360</v>
      </c>
      <c r="B47" s="144">
        <v>560</v>
      </c>
      <c r="C47" s="145" t="s">
        <v>1361</v>
      </c>
      <c r="D47" s="144">
        <v>0</v>
      </c>
    </row>
    <row r="48" s="34" customFormat="1" ht="16.9" customHeight="1" spans="1:4">
      <c r="A48" s="145" t="s">
        <v>1362</v>
      </c>
      <c r="B48" s="144">
        <v>0</v>
      </c>
      <c r="C48" s="145" t="s">
        <v>1363</v>
      </c>
      <c r="D48" s="144">
        <v>0</v>
      </c>
    </row>
    <row r="49" s="34" customFormat="1" ht="16.9" customHeight="1" spans="1:4">
      <c r="A49" s="145" t="s">
        <v>1364</v>
      </c>
      <c r="B49" s="144">
        <v>0</v>
      </c>
      <c r="C49" s="145" t="s">
        <v>1365</v>
      </c>
      <c r="D49" s="144">
        <v>0</v>
      </c>
    </row>
    <row r="50" s="34" customFormat="1" ht="16.9" customHeight="1" spans="1:4">
      <c r="A50" s="145" t="s">
        <v>1366</v>
      </c>
      <c r="B50" s="144">
        <v>0</v>
      </c>
      <c r="C50" s="145" t="s">
        <v>1367</v>
      </c>
      <c r="D50" s="144">
        <v>0</v>
      </c>
    </row>
    <row r="51" s="34" customFormat="1" ht="16.9" customHeight="1" spans="1:4">
      <c r="A51" s="145" t="s">
        <v>1368</v>
      </c>
      <c r="B51" s="144">
        <v>116</v>
      </c>
      <c r="C51" s="145" t="s">
        <v>1369</v>
      </c>
      <c r="D51" s="144">
        <v>0</v>
      </c>
    </row>
    <row r="52" s="34" customFormat="1" ht="16.9" customHeight="1" spans="1:4">
      <c r="A52" s="145" t="s">
        <v>1370</v>
      </c>
      <c r="B52" s="144">
        <v>62</v>
      </c>
      <c r="C52" s="145" t="s">
        <v>1371</v>
      </c>
      <c r="D52" s="144">
        <v>0</v>
      </c>
    </row>
    <row r="53" s="34" customFormat="1" ht="16.9" customHeight="1" spans="1:4">
      <c r="A53" s="145" t="s">
        <v>1372</v>
      </c>
      <c r="B53" s="144">
        <v>238</v>
      </c>
      <c r="C53" s="145" t="s">
        <v>1373</v>
      </c>
      <c r="D53" s="144">
        <v>0</v>
      </c>
    </row>
    <row r="54" s="34" customFormat="1" ht="16.9" customHeight="1" spans="1:4">
      <c r="A54" s="145" t="s">
        <v>1374</v>
      </c>
      <c r="B54" s="144">
        <v>0</v>
      </c>
      <c r="C54" s="145" t="s">
        <v>1375</v>
      </c>
      <c r="D54" s="144">
        <v>0</v>
      </c>
    </row>
    <row r="55" s="34" customFormat="1" ht="16.9" customHeight="1" spans="1:4">
      <c r="A55" s="143" t="s">
        <v>1376</v>
      </c>
      <c r="B55" s="144">
        <f>SUM(B56:B75)</f>
        <v>54400</v>
      </c>
      <c r="C55" s="143" t="s">
        <v>1377</v>
      </c>
      <c r="D55" s="144">
        <f>SUM(D56:D75)</f>
        <v>0</v>
      </c>
    </row>
    <row r="56" s="34" customFormat="1" ht="16.9" customHeight="1" spans="1:4">
      <c r="A56" s="145" t="s">
        <v>1378</v>
      </c>
      <c r="B56" s="144">
        <v>1321</v>
      </c>
      <c r="C56" s="145" t="s">
        <v>1378</v>
      </c>
      <c r="D56" s="144">
        <v>0</v>
      </c>
    </row>
    <row r="57" s="34" customFormat="1" ht="16.9" customHeight="1" spans="1:4">
      <c r="A57" s="145" t="s">
        <v>1379</v>
      </c>
      <c r="B57" s="144">
        <v>0</v>
      </c>
      <c r="C57" s="145" t="s">
        <v>1379</v>
      </c>
      <c r="D57" s="144">
        <v>0</v>
      </c>
    </row>
    <row r="58" s="34" customFormat="1" ht="17.1" customHeight="1" spans="1:4">
      <c r="A58" s="145" t="s">
        <v>1380</v>
      </c>
      <c r="B58" s="144">
        <v>0</v>
      </c>
      <c r="C58" s="145" t="s">
        <v>1380</v>
      </c>
      <c r="D58" s="144">
        <v>0</v>
      </c>
    </row>
    <row r="59" s="34" customFormat="1" ht="17.1" customHeight="1" spans="1:4">
      <c r="A59" s="145" t="s">
        <v>1381</v>
      </c>
      <c r="B59" s="144">
        <v>62</v>
      </c>
      <c r="C59" s="145" t="s">
        <v>1381</v>
      </c>
      <c r="D59" s="144">
        <v>0</v>
      </c>
    </row>
    <row r="60" s="34" customFormat="1" ht="17.1" customHeight="1" spans="1:4">
      <c r="A60" s="145" t="s">
        <v>1382</v>
      </c>
      <c r="B60" s="144">
        <v>5743</v>
      </c>
      <c r="C60" s="145" t="s">
        <v>1382</v>
      </c>
      <c r="D60" s="144">
        <v>0</v>
      </c>
    </row>
    <row r="61" s="34" customFormat="1" ht="17.1" customHeight="1" spans="1:4">
      <c r="A61" s="145" t="s">
        <v>1383</v>
      </c>
      <c r="B61" s="144">
        <v>40</v>
      </c>
      <c r="C61" s="145" t="s">
        <v>1383</v>
      </c>
      <c r="D61" s="144">
        <v>0</v>
      </c>
    </row>
    <row r="62" s="34" customFormat="1" ht="17.1" customHeight="1" spans="1:4">
      <c r="A62" s="145" t="s">
        <v>1384</v>
      </c>
      <c r="B62" s="144">
        <v>731</v>
      </c>
      <c r="C62" s="145" t="s">
        <v>1384</v>
      </c>
      <c r="D62" s="144">
        <v>0</v>
      </c>
    </row>
    <row r="63" s="34" customFormat="1" ht="17.1" customHeight="1" spans="1:4">
      <c r="A63" s="145" t="s">
        <v>1385</v>
      </c>
      <c r="B63" s="144">
        <v>2384</v>
      </c>
      <c r="C63" s="145" t="s">
        <v>1385</v>
      </c>
      <c r="D63" s="144">
        <v>0</v>
      </c>
    </row>
    <row r="64" s="34" customFormat="1" ht="17.1" customHeight="1" spans="1:4">
      <c r="A64" s="145" t="s">
        <v>1386</v>
      </c>
      <c r="B64" s="144">
        <v>500</v>
      </c>
      <c r="C64" s="145" t="s">
        <v>1386</v>
      </c>
      <c r="D64" s="144">
        <v>0</v>
      </c>
    </row>
    <row r="65" s="34" customFormat="1" ht="17.1" customHeight="1" spans="1:4">
      <c r="A65" s="145" t="s">
        <v>1387</v>
      </c>
      <c r="B65" s="144">
        <v>11173</v>
      </c>
      <c r="C65" s="145" t="s">
        <v>1387</v>
      </c>
      <c r="D65" s="144">
        <v>0</v>
      </c>
    </row>
    <row r="66" s="34" customFormat="1" ht="17.1" customHeight="1" spans="1:4">
      <c r="A66" s="145" t="s">
        <v>1388</v>
      </c>
      <c r="B66" s="144">
        <v>1020</v>
      </c>
      <c r="C66" s="145" t="s">
        <v>1388</v>
      </c>
      <c r="D66" s="144">
        <v>0</v>
      </c>
    </row>
    <row r="67" s="34" customFormat="1" ht="17.1" customHeight="1" spans="1:4">
      <c r="A67" s="145" t="s">
        <v>1389</v>
      </c>
      <c r="B67" s="144">
        <v>14718</v>
      </c>
      <c r="C67" s="145" t="s">
        <v>1389</v>
      </c>
      <c r="D67" s="144">
        <v>0</v>
      </c>
    </row>
    <row r="68" s="34" customFormat="1" ht="17.1" customHeight="1" spans="1:4">
      <c r="A68" s="145" t="s">
        <v>1390</v>
      </c>
      <c r="B68" s="144">
        <v>255</v>
      </c>
      <c r="C68" s="145" t="s">
        <v>1390</v>
      </c>
      <c r="D68" s="144">
        <v>0</v>
      </c>
    </row>
    <row r="69" s="34" customFormat="1" ht="17.1" customHeight="1" spans="1:4">
      <c r="A69" s="145" t="s">
        <v>1391</v>
      </c>
      <c r="B69" s="144">
        <v>2290</v>
      </c>
      <c r="C69" s="145" t="s">
        <v>1391</v>
      </c>
      <c r="D69" s="144">
        <v>0</v>
      </c>
    </row>
    <row r="70" s="34" customFormat="1" ht="17.1" customHeight="1" spans="1:4">
      <c r="A70" s="145" t="s">
        <v>1392</v>
      </c>
      <c r="B70" s="144">
        <v>270</v>
      </c>
      <c r="C70" s="145" t="s">
        <v>1392</v>
      </c>
      <c r="D70" s="144">
        <v>0</v>
      </c>
    </row>
    <row r="71" s="34" customFormat="1" ht="17.1" customHeight="1" spans="1:4">
      <c r="A71" s="145" t="s">
        <v>1393</v>
      </c>
      <c r="B71" s="144">
        <v>4918</v>
      </c>
      <c r="C71" s="145" t="s">
        <v>1393</v>
      </c>
      <c r="D71" s="144">
        <v>0</v>
      </c>
    </row>
    <row r="72" s="34" customFormat="1" ht="17.1" customHeight="1" spans="1:4">
      <c r="A72" s="145" t="s">
        <v>1394</v>
      </c>
      <c r="B72" s="144">
        <v>11</v>
      </c>
      <c r="C72" s="145" t="s">
        <v>1394</v>
      </c>
      <c r="D72" s="144">
        <v>0</v>
      </c>
    </row>
    <row r="73" s="34" customFormat="1" ht="17.1" customHeight="1" spans="1:4">
      <c r="A73" s="145" t="s">
        <v>1395</v>
      </c>
      <c r="B73" s="144">
        <v>16</v>
      </c>
      <c r="C73" s="145" t="s">
        <v>1395</v>
      </c>
      <c r="D73" s="144">
        <v>0</v>
      </c>
    </row>
    <row r="74" s="34" customFormat="1" ht="17.1" customHeight="1" spans="1:4">
      <c r="A74" s="145" t="s">
        <v>1396</v>
      </c>
      <c r="B74" s="144">
        <v>161</v>
      </c>
      <c r="C74" s="145" t="s">
        <v>1396</v>
      </c>
      <c r="D74" s="144">
        <v>0</v>
      </c>
    </row>
    <row r="75" s="34" customFormat="1" ht="17.1" customHeight="1" spans="1:4">
      <c r="A75" s="145" t="s">
        <v>1397</v>
      </c>
      <c r="B75" s="144">
        <v>8787</v>
      </c>
      <c r="C75" s="145" t="s">
        <v>292</v>
      </c>
      <c r="D75" s="144">
        <v>0</v>
      </c>
    </row>
    <row r="76" s="34" customFormat="1" ht="17.1" customHeight="1" spans="1:4">
      <c r="A76" s="143" t="s">
        <v>1398</v>
      </c>
      <c r="B76" s="144">
        <f>SUM(B77:B78)</f>
        <v>0</v>
      </c>
      <c r="C76" s="143" t="s">
        <v>1259</v>
      </c>
      <c r="D76" s="144">
        <f>SUM(D77:D78)</f>
        <v>123410</v>
      </c>
    </row>
    <row r="77" s="34" customFormat="1" ht="17.1" customHeight="1" spans="1:4">
      <c r="A77" s="145" t="s">
        <v>1399</v>
      </c>
      <c r="B77" s="144">
        <v>0</v>
      </c>
      <c r="C77" s="145" t="s">
        <v>1400</v>
      </c>
      <c r="D77" s="144">
        <v>0</v>
      </c>
    </row>
    <row r="78" s="34" customFormat="1" ht="17.1" customHeight="1" spans="1:4">
      <c r="A78" s="145" t="s">
        <v>1401</v>
      </c>
      <c r="B78" s="144">
        <v>0</v>
      </c>
      <c r="C78" s="145" t="s">
        <v>1402</v>
      </c>
      <c r="D78" s="144">
        <v>123410</v>
      </c>
    </row>
    <row r="79" s="34" customFormat="1" ht="17.1" customHeight="1" spans="1:4">
      <c r="A79" s="143" t="s">
        <v>1403</v>
      </c>
      <c r="B79" s="144">
        <v>0</v>
      </c>
      <c r="C79" s="143" t="s">
        <v>1452</v>
      </c>
      <c r="D79" s="144">
        <v>15870</v>
      </c>
    </row>
    <row r="80" s="34" customFormat="1" ht="17.1" customHeight="1" spans="1:4">
      <c r="A80" s="143" t="s">
        <v>1260</v>
      </c>
      <c r="B80" s="144">
        <v>4059</v>
      </c>
      <c r="C80" s="145"/>
      <c r="D80" s="144"/>
    </row>
    <row r="81" s="34" customFormat="1" ht="17.1" customHeight="1" spans="1:4">
      <c r="A81" s="143" t="s">
        <v>1262</v>
      </c>
      <c r="B81" s="144">
        <f>SUM(B82:B84)</f>
        <v>391039</v>
      </c>
      <c r="C81" s="143" t="s">
        <v>1404</v>
      </c>
      <c r="D81" s="144">
        <v>0</v>
      </c>
    </row>
    <row r="82" s="34" customFormat="1" ht="17.1" customHeight="1" spans="1:4">
      <c r="A82" s="145" t="s">
        <v>1405</v>
      </c>
      <c r="B82" s="144">
        <v>3073</v>
      </c>
      <c r="C82" s="145"/>
      <c r="D82" s="144"/>
    </row>
    <row r="83" s="34" customFormat="1" ht="17.1" customHeight="1" spans="1:4">
      <c r="A83" s="145" t="s">
        <v>1406</v>
      </c>
      <c r="B83" s="144">
        <v>274320</v>
      </c>
      <c r="C83" s="145"/>
      <c r="D83" s="144"/>
    </row>
    <row r="84" s="34" customFormat="1" ht="17.1" customHeight="1" spans="1:4">
      <c r="A84" s="145" t="s">
        <v>1407</v>
      </c>
      <c r="B84" s="144">
        <v>113646</v>
      </c>
      <c r="C84" s="145"/>
      <c r="D84" s="144"/>
    </row>
    <row r="85" s="34" customFormat="1" ht="17.1" customHeight="1" spans="1:4">
      <c r="A85" s="143" t="s">
        <v>1408</v>
      </c>
      <c r="B85" s="144">
        <f>B86</f>
        <v>0</v>
      </c>
      <c r="C85" s="143" t="s">
        <v>1261</v>
      </c>
      <c r="D85" s="144">
        <f>D86</f>
        <v>29334</v>
      </c>
    </row>
    <row r="86" s="34" customFormat="1" ht="17.1" customHeight="1" spans="1:4">
      <c r="A86" s="143" t="s">
        <v>1409</v>
      </c>
      <c r="B86" s="144">
        <f>B87</f>
        <v>0</v>
      </c>
      <c r="C86" s="143" t="s">
        <v>1410</v>
      </c>
      <c r="D86" s="144">
        <f>SUM(D87:D90)</f>
        <v>29334</v>
      </c>
    </row>
    <row r="87" s="34" customFormat="1" ht="17.1" customHeight="1" spans="1:4">
      <c r="A87" s="143" t="s">
        <v>1411</v>
      </c>
      <c r="B87" s="144">
        <f>SUM(B88:B91)</f>
        <v>0</v>
      </c>
      <c r="C87" s="145" t="s">
        <v>1412</v>
      </c>
      <c r="D87" s="144">
        <v>29334</v>
      </c>
    </row>
    <row r="88" s="34" customFormat="1" ht="17.1" customHeight="1" spans="1:4">
      <c r="A88" s="145" t="s">
        <v>1413</v>
      </c>
      <c r="B88" s="144">
        <v>0</v>
      </c>
      <c r="C88" s="145" t="s">
        <v>1414</v>
      </c>
      <c r="D88" s="144">
        <v>0</v>
      </c>
    </row>
    <row r="89" s="34" customFormat="1" ht="17.1" customHeight="1" spans="1:4">
      <c r="A89" s="145" t="s">
        <v>1415</v>
      </c>
      <c r="B89" s="144">
        <v>0</v>
      </c>
      <c r="C89" s="145" t="s">
        <v>1416</v>
      </c>
      <c r="D89" s="144">
        <v>0</v>
      </c>
    </row>
    <row r="90" s="34" customFormat="1" ht="17.1" customHeight="1" spans="1:4">
      <c r="A90" s="145" t="s">
        <v>1417</v>
      </c>
      <c r="B90" s="144">
        <v>0</v>
      </c>
      <c r="C90" s="145" t="s">
        <v>1418</v>
      </c>
      <c r="D90" s="144">
        <v>0</v>
      </c>
    </row>
    <row r="91" s="34" customFormat="1" ht="17.1" customHeight="1" spans="1:4">
      <c r="A91" s="145" t="s">
        <v>1419</v>
      </c>
      <c r="B91" s="144">
        <v>0</v>
      </c>
      <c r="C91" s="145"/>
      <c r="D91" s="144"/>
    </row>
    <row r="92" s="34" customFormat="1" ht="17.1" customHeight="1" spans="1:4">
      <c r="A92" s="143" t="s">
        <v>1264</v>
      </c>
      <c r="B92" s="144">
        <f>B93</f>
        <v>29410</v>
      </c>
      <c r="C92" s="143" t="s">
        <v>1420</v>
      </c>
      <c r="D92" s="144">
        <f>SUM(D93:D96)</f>
        <v>0</v>
      </c>
    </row>
    <row r="93" s="34" customFormat="1" ht="17.1" customHeight="1" spans="1:4">
      <c r="A93" s="143" t="s">
        <v>1421</v>
      </c>
      <c r="B93" s="144">
        <f>SUM(B94:B97)</f>
        <v>29410</v>
      </c>
      <c r="C93" s="145" t="s">
        <v>1422</v>
      </c>
      <c r="D93" s="144">
        <v>0</v>
      </c>
    </row>
    <row r="94" s="34" customFormat="1" ht="17.1" customHeight="1" spans="1:4">
      <c r="A94" s="145" t="s">
        <v>1423</v>
      </c>
      <c r="B94" s="144">
        <v>29410</v>
      </c>
      <c r="C94" s="145" t="s">
        <v>1424</v>
      </c>
      <c r="D94" s="144">
        <v>0</v>
      </c>
    </row>
    <row r="95" s="34" customFormat="1" ht="17.1" customHeight="1" spans="1:4">
      <c r="A95" s="145" t="s">
        <v>1425</v>
      </c>
      <c r="B95" s="144">
        <v>0</v>
      </c>
      <c r="C95" s="145" t="s">
        <v>1426</v>
      </c>
      <c r="D95" s="144">
        <v>0</v>
      </c>
    </row>
    <row r="96" s="34" customFormat="1" ht="17.1" customHeight="1" spans="1:4">
      <c r="A96" s="145" t="s">
        <v>1427</v>
      </c>
      <c r="B96" s="144">
        <v>0</v>
      </c>
      <c r="C96" s="145" t="s">
        <v>1428</v>
      </c>
      <c r="D96" s="144">
        <v>0</v>
      </c>
    </row>
    <row r="97" s="34" customFormat="1" ht="17.1" customHeight="1" spans="1:4">
      <c r="A97" s="145" t="s">
        <v>1429</v>
      </c>
      <c r="B97" s="144">
        <v>0</v>
      </c>
      <c r="C97" s="145"/>
      <c r="D97" s="144"/>
    </row>
    <row r="98" s="34" customFormat="1" ht="17.1" customHeight="1" spans="1:4">
      <c r="A98" s="143" t="s">
        <v>1430</v>
      </c>
      <c r="B98" s="144">
        <v>0</v>
      </c>
      <c r="C98" s="143" t="s">
        <v>1431</v>
      </c>
      <c r="D98" s="144">
        <v>0</v>
      </c>
    </row>
    <row r="99" s="34" customFormat="1" ht="17.1" customHeight="1" spans="1:4">
      <c r="A99" s="143" t="s">
        <v>1432</v>
      </c>
      <c r="B99" s="144">
        <v>0</v>
      </c>
      <c r="C99" s="143" t="s">
        <v>1433</v>
      </c>
      <c r="D99" s="144">
        <v>0</v>
      </c>
    </row>
    <row r="100" s="34" customFormat="1" ht="17.1" customHeight="1" spans="1:4">
      <c r="A100" s="143" t="s">
        <v>1434</v>
      </c>
      <c r="B100" s="144">
        <v>0</v>
      </c>
      <c r="C100" s="143" t="s">
        <v>1435</v>
      </c>
      <c r="D100" s="144">
        <v>0</v>
      </c>
    </row>
    <row r="101" s="34" customFormat="1" ht="17.1" customHeight="1" spans="1:4">
      <c r="A101" s="143" t="s">
        <v>1266</v>
      </c>
      <c r="B101" s="144">
        <v>15483</v>
      </c>
      <c r="C101" s="143" t="s">
        <v>1263</v>
      </c>
      <c r="D101" s="144">
        <v>15344</v>
      </c>
    </row>
    <row r="102" s="34" customFormat="1" ht="17.1" customHeight="1" spans="1:4">
      <c r="A102" s="143" t="s">
        <v>1436</v>
      </c>
      <c r="B102" s="144">
        <f>SUM(B103:B105)</f>
        <v>0</v>
      </c>
      <c r="C102" s="143" t="s">
        <v>1006</v>
      </c>
      <c r="D102" s="144">
        <f>SUM(D103:D105)</f>
        <v>0</v>
      </c>
    </row>
    <row r="103" s="34" customFormat="1" ht="17.1" customHeight="1" spans="1:4">
      <c r="A103" s="145" t="s">
        <v>1437</v>
      </c>
      <c r="B103" s="144">
        <v>0</v>
      </c>
      <c r="C103" s="145" t="s">
        <v>1438</v>
      </c>
      <c r="D103" s="144">
        <v>0</v>
      </c>
    </row>
    <row r="104" s="34" customFormat="1" ht="17.1" customHeight="1" spans="1:4">
      <c r="A104" s="145" t="s">
        <v>1439</v>
      </c>
      <c r="B104" s="144">
        <v>0</v>
      </c>
      <c r="C104" s="145" t="s">
        <v>1440</v>
      </c>
      <c r="D104" s="144">
        <v>0</v>
      </c>
    </row>
    <row r="105" s="34" customFormat="1" ht="17.1" customHeight="1" spans="1:4">
      <c r="A105" s="145" t="s">
        <v>1441</v>
      </c>
      <c r="B105" s="144">
        <v>0</v>
      </c>
      <c r="C105" s="145" t="s">
        <v>1442</v>
      </c>
      <c r="D105" s="144">
        <v>0</v>
      </c>
    </row>
    <row r="106" s="34" customFormat="1" ht="17.1" customHeight="1" spans="1:4">
      <c r="A106" s="143" t="s">
        <v>1443</v>
      </c>
      <c r="B106" s="144">
        <v>0</v>
      </c>
      <c r="C106" s="143" t="s">
        <v>1444</v>
      </c>
      <c r="D106" s="144">
        <v>0</v>
      </c>
    </row>
    <row r="107" s="34" customFormat="1" ht="17.1" customHeight="1" spans="1:4">
      <c r="A107" s="143" t="s">
        <v>1445</v>
      </c>
      <c r="B107" s="144">
        <v>0</v>
      </c>
      <c r="C107" s="143" t="s">
        <v>1447</v>
      </c>
      <c r="D107" s="144">
        <v>0</v>
      </c>
    </row>
    <row r="108" s="34" customFormat="1" ht="17.1" customHeight="1" spans="1:4">
      <c r="A108" s="145"/>
      <c r="B108" s="144">
        <v>18788</v>
      </c>
      <c r="C108" s="143" t="s">
        <v>1265</v>
      </c>
      <c r="D108" s="144">
        <v>383</v>
      </c>
    </row>
    <row r="109" s="34" customFormat="1" ht="17.1" customHeight="1" spans="1:4">
      <c r="A109" s="145"/>
      <c r="B109" s="144"/>
      <c r="C109" s="143" t="s">
        <v>1448</v>
      </c>
      <c r="D109" s="144">
        <v>383</v>
      </c>
    </row>
    <row r="110" s="34" customFormat="1" ht="17.1" customHeight="1" spans="1:4">
      <c r="A110" s="145"/>
      <c r="B110" s="144"/>
      <c r="C110" s="143" t="s">
        <v>1449</v>
      </c>
      <c r="D110" s="144">
        <f>D108-D109</f>
        <v>0</v>
      </c>
    </row>
    <row r="111" s="34" customFormat="1" ht="17.1" customHeight="1" spans="1:4">
      <c r="A111" s="37" t="s">
        <v>1269</v>
      </c>
      <c r="B111" s="144">
        <f>SUM(B5:B6,B76,B79:B81,B85,B92,B98:B102,B106:B107)+B108</f>
        <v>1461848</v>
      </c>
      <c r="C111" s="37" t="s">
        <v>1270</v>
      </c>
      <c r="D111" s="144">
        <f>SUM(D5,D76,D79,D81,D85,D92,D98,D99,D100,D101,D102,D106,D107,D108)</f>
        <v>1461848</v>
      </c>
    </row>
  </sheetData>
  <mergeCells count="3">
    <mergeCell ref="A1:D1"/>
    <mergeCell ref="A2:D2"/>
    <mergeCell ref="C3:D3"/>
  </mergeCells>
  <pageMargins left="0.708661417322835" right="0.47244094488189" top="0.748031496062992" bottom="0.748031496062992" header="0.31496062992126" footer="0.54"/>
  <pageSetup paperSize="9" orientation="landscape"/>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H21"/>
  <sheetViews>
    <sheetView tabSelected="1" workbookViewId="0">
      <selection activeCell="N17" sqref="N17"/>
    </sheetView>
  </sheetViews>
  <sheetFormatPr defaultColWidth="9" defaultRowHeight="13.5" outlineLevelCol="7"/>
  <cols>
    <col min="1" max="1" width="38.5" customWidth="1"/>
    <col min="2" max="7" width="14.875" customWidth="1"/>
  </cols>
  <sheetData>
    <row r="1" ht="16.5" customHeight="1" spans="1:7">
      <c r="A1" s="113" t="s">
        <v>1453</v>
      </c>
      <c r="B1" s="114"/>
      <c r="C1" s="115"/>
      <c r="D1" s="24"/>
      <c r="E1" s="24"/>
      <c r="F1" s="24"/>
      <c r="G1" s="24"/>
    </row>
    <row r="2" ht="36" customHeight="1" spans="1:7">
      <c r="A2" s="116" t="s">
        <v>1454</v>
      </c>
      <c r="B2" s="116"/>
      <c r="C2" s="117"/>
      <c r="D2" s="117"/>
      <c r="E2" s="117"/>
      <c r="F2" s="117"/>
      <c r="G2" s="117"/>
    </row>
    <row r="3" ht="18.95" customHeight="1" spans="1:7">
      <c r="A3" s="11"/>
      <c r="B3" s="11"/>
      <c r="C3" s="118"/>
      <c r="D3" s="95"/>
      <c r="E3" s="95"/>
      <c r="F3" s="119" t="s">
        <v>54</v>
      </c>
      <c r="G3" s="119"/>
    </row>
    <row r="4" s="85" customFormat="1" ht="33.75" customHeight="1" spans="1:7">
      <c r="A4" s="98" t="s">
        <v>55</v>
      </c>
      <c r="B4" s="99" t="s">
        <v>1455</v>
      </c>
      <c r="C4" s="100" t="s">
        <v>57</v>
      </c>
      <c r="D4" s="100"/>
      <c r="E4" s="100"/>
      <c r="F4" s="99" t="s">
        <v>1456</v>
      </c>
      <c r="G4" s="99" t="s">
        <v>60</v>
      </c>
    </row>
    <row r="5" s="85" customFormat="1" ht="33.75" customHeight="1" spans="1:7">
      <c r="A5" s="102"/>
      <c r="B5" s="102"/>
      <c r="C5" s="130" t="s">
        <v>61</v>
      </c>
      <c r="D5" s="130" t="s">
        <v>62</v>
      </c>
      <c r="E5" s="130" t="s">
        <v>63</v>
      </c>
      <c r="F5" s="103"/>
      <c r="G5" s="103"/>
    </row>
    <row r="6" s="92" customFormat="1" ht="25.5" customHeight="1" spans="1:8">
      <c r="A6" s="107" t="s">
        <v>1457</v>
      </c>
      <c r="B6" s="105">
        <v>35905</v>
      </c>
      <c r="C6" s="105">
        <v>36000</v>
      </c>
      <c r="D6" s="105">
        <v>48200</v>
      </c>
      <c r="E6" s="105">
        <v>45440</v>
      </c>
      <c r="F6" s="106">
        <f t="shared" ref="F6:F11" si="0">E6/D6</f>
        <v>0.942738589211618</v>
      </c>
      <c r="G6" s="106"/>
      <c r="H6" s="111"/>
    </row>
    <row r="7" s="92" customFormat="1" ht="25.5" customHeight="1" spans="1:8">
      <c r="A7" s="107" t="s">
        <v>1458</v>
      </c>
      <c r="B7" s="105">
        <v>3602</v>
      </c>
      <c r="C7" s="105">
        <v>50</v>
      </c>
      <c r="D7" s="105">
        <v>50</v>
      </c>
      <c r="E7" s="105">
        <v>380</v>
      </c>
      <c r="F7" s="106">
        <f t="shared" si="0"/>
        <v>7.6</v>
      </c>
      <c r="G7" s="106"/>
      <c r="H7" s="111"/>
    </row>
    <row r="8" s="92" customFormat="1" ht="25.5" customHeight="1" spans="1:8">
      <c r="A8" s="107" t="s">
        <v>1459</v>
      </c>
      <c r="B8" s="105"/>
      <c r="C8" s="105"/>
      <c r="D8" s="105"/>
      <c r="E8" s="105">
        <v>127</v>
      </c>
      <c r="F8" s="106"/>
      <c r="G8" s="106"/>
      <c r="H8" s="111"/>
    </row>
    <row r="9" s="85" customFormat="1" ht="25.5" customHeight="1" spans="1:7">
      <c r="A9" s="100" t="s">
        <v>1460</v>
      </c>
      <c r="B9" s="100">
        <f>SUM(B6:B8)</f>
        <v>39507</v>
      </c>
      <c r="C9" s="100">
        <f t="shared" ref="C9:E9" si="1">SUM(C6:C8)</f>
        <v>36050</v>
      </c>
      <c r="D9" s="100">
        <f t="shared" si="1"/>
        <v>48250</v>
      </c>
      <c r="E9" s="100">
        <f t="shared" si="1"/>
        <v>45947</v>
      </c>
      <c r="F9" s="109">
        <f>E9/D9</f>
        <v>0.952269430051814</v>
      </c>
      <c r="G9" s="109"/>
    </row>
    <row r="10" s="92" customFormat="1" ht="25.5" customHeight="1" spans="1:7">
      <c r="A10" s="107" t="s">
        <v>1461</v>
      </c>
      <c r="B10" s="105">
        <v>12346</v>
      </c>
      <c r="C10" s="105"/>
      <c r="D10" s="105">
        <v>3500</v>
      </c>
      <c r="E10" s="105">
        <v>3538</v>
      </c>
      <c r="F10" s="106">
        <f t="shared" si="0"/>
        <v>1.01085714285714</v>
      </c>
      <c r="G10" s="106"/>
    </row>
    <row r="11" s="92" customFormat="1" ht="25.5" customHeight="1" spans="1:7">
      <c r="A11" s="107" t="s">
        <v>1462</v>
      </c>
      <c r="B11" s="105">
        <v>2767</v>
      </c>
      <c r="C11" s="105">
        <v>3200</v>
      </c>
      <c r="D11" s="105">
        <v>3200</v>
      </c>
      <c r="E11" s="105">
        <v>3502</v>
      </c>
      <c r="F11" s="106">
        <f t="shared" si="0"/>
        <v>1.094375</v>
      </c>
      <c r="G11" s="106"/>
    </row>
    <row r="12" s="85" customFormat="1" ht="25.5" customHeight="1" spans="1:7">
      <c r="A12" s="100" t="s">
        <v>1463</v>
      </c>
      <c r="B12" s="100">
        <f>B9+B10+B11</f>
        <v>54620</v>
      </c>
      <c r="C12" s="100">
        <f>C9+C10+C11</f>
        <v>39250</v>
      </c>
      <c r="D12" s="100">
        <f>D9+D10+D11</f>
        <v>54950</v>
      </c>
      <c r="E12" s="100">
        <f>E9+E10+E11</f>
        <v>52987</v>
      </c>
      <c r="F12" s="109">
        <f t="shared" ref="F12" si="2">E12/D12</f>
        <v>0.964276615104641</v>
      </c>
      <c r="G12" s="109"/>
    </row>
    <row r="21" spans="1:7">
      <c r="A21" s="21"/>
      <c r="B21" s="21"/>
      <c r="C21" s="21"/>
      <c r="D21" s="21"/>
      <c r="E21" s="21"/>
      <c r="F21" s="21"/>
      <c r="G21" s="21"/>
    </row>
  </sheetData>
  <mergeCells count="7">
    <mergeCell ref="A2:G2"/>
    <mergeCell ref="F3:G3"/>
    <mergeCell ref="C4:E4"/>
    <mergeCell ref="A4:A5"/>
    <mergeCell ref="B4:B5"/>
    <mergeCell ref="F4:F5"/>
    <mergeCell ref="G4:G5"/>
  </mergeCells>
  <pageMargins left="0.708661417322835" right="0.47244094488189" top="0.748031496062992" bottom="0.748031496062992" header="0.31496062992126" footer="0.5"/>
  <pageSetup paperSize="9" orientation="landscape"/>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J21"/>
  <sheetViews>
    <sheetView tabSelected="1" zoomScale="85" zoomScaleNormal="85" workbookViewId="0">
      <selection activeCell="N17" sqref="N17"/>
    </sheetView>
  </sheetViews>
  <sheetFormatPr defaultColWidth="9" defaultRowHeight="13.5"/>
  <cols>
    <col min="1" max="1" width="34.625" style="23" customWidth="1"/>
    <col min="2" max="2" width="14.5" style="23" customWidth="1"/>
    <col min="3" max="3" width="13.875" style="24" customWidth="1"/>
    <col min="4" max="4" width="13.875" style="94" customWidth="1"/>
    <col min="5" max="5" width="13.875" style="24" customWidth="1"/>
    <col min="6" max="7" width="13.125" style="23" customWidth="1"/>
    <col min="8" max="8" width="14.125" style="23" customWidth="1"/>
    <col min="9" max="9" width="10.125" style="23" hidden="1" customWidth="1"/>
    <col min="10" max="10" width="11" style="23" hidden="1" customWidth="1"/>
    <col min="11" max="16384" width="9" style="23"/>
  </cols>
  <sheetData>
    <row r="1" ht="20.1" customHeight="1" spans="1:2">
      <c r="A1" s="23" t="s">
        <v>1464</v>
      </c>
      <c r="B1" s="2"/>
    </row>
    <row r="2" ht="26.25" customHeight="1" spans="1:8">
      <c r="A2" s="87" t="s">
        <v>1465</v>
      </c>
      <c r="B2" s="87"/>
      <c r="C2" s="87"/>
      <c r="D2" s="87"/>
      <c r="E2" s="87"/>
      <c r="F2" s="87"/>
      <c r="G2" s="87"/>
      <c r="H2" s="87"/>
    </row>
    <row r="3" ht="28.5" customHeight="1" spans="1:8">
      <c r="A3" s="22"/>
      <c r="B3" s="22"/>
      <c r="C3" s="95"/>
      <c r="D3" s="96"/>
      <c r="E3" s="95"/>
      <c r="F3" s="22"/>
      <c r="G3" s="22"/>
      <c r="H3" s="97"/>
    </row>
    <row r="4" s="85" customFormat="1" ht="28.5" customHeight="1" spans="1:8">
      <c r="A4" s="98" t="s">
        <v>123</v>
      </c>
      <c r="B4" s="99" t="s">
        <v>56</v>
      </c>
      <c r="C4" s="100" t="s">
        <v>57</v>
      </c>
      <c r="D4" s="100"/>
      <c r="E4" s="100"/>
      <c r="F4" s="99" t="s">
        <v>1466</v>
      </c>
      <c r="G4" s="101" t="s">
        <v>1467</v>
      </c>
      <c r="H4" s="98" t="s">
        <v>60</v>
      </c>
    </row>
    <row r="5" s="85" customFormat="1" ht="28.5" customHeight="1" spans="1:8">
      <c r="A5" s="102"/>
      <c r="B5" s="102"/>
      <c r="C5" s="100" t="s">
        <v>1468</v>
      </c>
      <c r="D5" s="100" t="s">
        <v>1469</v>
      </c>
      <c r="E5" s="100" t="s">
        <v>124</v>
      </c>
      <c r="F5" s="103"/>
      <c r="G5" s="101"/>
      <c r="H5" s="102"/>
    </row>
    <row r="6" s="92" customFormat="1" ht="28.5" customHeight="1" spans="1:10">
      <c r="A6" s="104" t="s">
        <v>1470</v>
      </c>
      <c r="B6" s="105">
        <v>60</v>
      </c>
      <c r="C6" s="105"/>
      <c r="D6" s="105">
        <v>60</v>
      </c>
      <c r="E6" s="105">
        <v>60</v>
      </c>
      <c r="F6" s="106">
        <f>E6/46414</f>
        <v>0.00129271340543801</v>
      </c>
      <c r="G6" s="106">
        <f>E6/D6</f>
        <v>1</v>
      </c>
      <c r="H6" s="107"/>
      <c r="I6" s="111">
        <f>E6/E10</f>
        <v>0.00129271340543801</v>
      </c>
      <c r="J6" s="128">
        <f>E6/46414</f>
        <v>0.00129271340543801</v>
      </c>
    </row>
    <row r="7" s="92" customFormat="1" ht="28.5" customHeight="1" spans="1:10">
      <c r="A7" s="104" t="s">
        <v>1471</v>
      </c>
      <c r="B7" s="105">
        <v>149</v>
      </c>
      <c r="C7" s="105">
        <v>150</v>
      </c>
      <c r="D7" s="105">
        <v>295</v>
      </c>
      <c r="E7" s="105">
        <v>295</v>
      </c>
      <c r="F7" s="106">
        <f t="shared" ref="F7:F10" si="0">E7/46414</f>
        <v>0.00635584091007024</v>
      </c>
      <c r="G7" s="106">
        <f t="shared" ref="G7:G10" si="1">E7/D7</f>
        <v>1</v>
      </c>
      <c r="H7" s="107"/>
      <c r="I7" s="111">
        <f>E7/40365</f>
        <v>0.00730831165613774</v>
      </c>
      <c r="J7" s="128">
        <f t="shared" ref="J7:J10" si="2">E7/46414</f>
        <v>0.00635584091007024</v>
      </c>
    </row>
    <row r="8" s="92" customFormat="1" ht="28.5" customHeight="1" spans="1:10">
      <c r="A8" s="104" t="s">
        <v>1472</v>
      </c>
      <c r="B8" s="105">
        <v>37048</v>
      </c>
      <c r="C8" s="105">
        <v>36050</v>
      </c>
      <c r="D8" s="105">
        <v>52395</v>
      </c>
      <c r="E8" s="105">
        <v>43776</v>
      </c>
      <c r="F8" s="106">
        <f t="shared" si="0"/>
        <v>0.943163700607575</v>
      </c>
      <c r="G8" s="106">
        <f t="shared" si="1"/>
        <v>0.835499570569711</v>
      </c>
      <c r="H8" s="107"/>
      <c r="I8" s="111">
        <f>E8/40365</f>
        <v>1.08450390189521</v>
      </c>
      <c r="J8" s="128">
        <f t="shared" si="2"/>
        <v>0.943163700607575</v>
      </c>
    </row>
    <row r="9" s="92" customFormat="1" ht="28.5" customHeight="1" spans="1:10">
      <c r="A9" s="104" t="s">
        <v>1473</v>
      </c>
      <c r="B9" s="105">
        <v>3108</v>
      </c>
      <c r="C9" s="105">
        <v>3050</v>
      </c>
      <c r="D9" s="105">
        <v>2200</v>
      </c>
      <c r="E9" s="105">
        <v>2283</v>
      </c>
      <c r="F9" s="106">
        <f t="shared" si="0"/>
        <v>0.0491877450769165</v>
      </c>
      <c r="G9" s="106">
        <f t="shared" si="1"/>
        <v>1.03772727272727</v>
      </c>
      <c r="H9" s="107"/>
      <c r="I9" s="111">
        <f>E9/40365</f>
        <v>0.0565589000371609</v>
      </c>
      <c r="J9" s="128">
        <f t="shared" si="2"/>
        <v>0.0491877450769165</v>
      </c>
    </row>
    <row r="10" s="85" customFormat="1" ht="28.5" customHeight="1" spans="1:10">
      <c r="A10" s="108" t="s">
        <v>1474</v>
      </c>
      <c r="B10" s="51">
        <f>SUM(B6:B9)</f>
        <v>40365</v>
      </c>
      <c r="C10" s="51">
        <f>SUM(C6:C9)</f>
        <v>39250</v>
      </c>
      <c r="D10" s="51">
        <f>SUM(D6:D9)</f>
        <v>54950</v>
      </c>
      <c r="E10" s="51">
        <f>SUM(E6:E9)</f>
        <v>46414</v>
      </c>
      <c r="F10" s="106">
        <f t="shared" si="0"/>
        <v>1</v>
      </c>
      <c r="G10" s="109">
        <f t="shared" si="1"/>
        <v>0.844658780709736</v>
      </c>
      <c r="H10" s="110"/>
      <c r="I10" s="111"/>
      <c r="J10" s="128">
        <f t="shared" si="2"/>
        <v>1</v>
      </c>
    </row>
    <row r="11" s="92" customFormat="1" ht="28.5" customHeight="1" spans="1:10">
      <c r="A11" s="104" t="s">
        <v>1475</v>
      </c>
      <c r="B11" s="105">
        <v>10717</v>
      </c>
      <c r="C11" s="105"/>
      <c r="D11" s="105"/>
      <c r="E11" s="105">
        <v>3073</v>
      </c>
      <c r="F11" s="106"/>
      <c r="G11" s="106"/>
      <c r="H11" s="107"/>
      <c r="J11" s="111"/>
    </row>
    <row r="12" s="92" customFormat="1" ht="28.5" customHeight="1" spans="1:10">
      <c r="A12" s="104" t="s">
        <v>1476</v>
      </c>
      <c r="B12" s="105">
        <v>3538</v>
      </c>
      <c r="C12" s="105"/>
      <c r="D12" s="105"/>
      <c r="E12" s="105">
        <v>3500</v>
      </c>
      <c r="F12" s="106"/>
      <c r="G12" s="106"/>
      <c r="H12" s="107"/>
      <c r="J12" s="111"/>
    </row>
    <row r="13" s="93" customFormat="1" ht="28.5" customHeight="1" spans="1:10">
      <c r="A13" s="108" t="s">
        <v>1477</v>
      </c>
      <c r="B13" s="51">
        <f>B10+B11+B12</f>
        <v>54620</v>
      </c>
      <c r="C13" s="51">
        <f t="shared" ref="C13:E13" si="3">C10+C11+C12</f>
        <v>39250</v>
      </c>
      <c r="D13" s="51">
        <f t="shared" si="3"/>
        <v>54950</v>
      </c>
      <c r="E13" s="51">
        <f t="shared" si="3"/>
        <v>52987</v>
      </c>
      <c r="F13" s="51"/>
      <c r="G13" s="51"/>
      <c r="H13" s="100"/>
      <c r="I13" s="112"/>
      <c r="J13" s="129"/>
    </row>
    <row r="21" spans="1:7">
      <c r="A21" s="24"/>
      <c r="B21" s="24"/>
      <c r="F21" s="24"/>
      <c r="G21" s="24"/>
    </row>
  </sheetData>
  <mergeCells count="7">
    <mergeCell ref="A2:H2"/>
    <mergeCell ref="C4:E4"/>
    <mergeCell ref="A4:A5"/>
    <mergeCell ref="B4:B5"/>
    <mergeCell ref="F4:F5"/>
    <mergeCell ref="G4:G5"/>
    <mergeCell ref="H4:H5"/>
  </mergeCells>
  <pageMargins left="0.708661417322835" right="0.47244094488189" top="0.748031496062992" bottom="0.748031496062992" header="0.31496062992126" footer="0.53"/>
  <pageSetup paperSize="9" orientation="landscape"/>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H21"/>
  <sheetViews>
    <sheetView tabSelected="1" workbookViewId="0">
      <selection activeCell="N17" sqref="N17"/>
    </sheetView>
  </sheetViews>
  <sheetFormatPr defaultColWidth="9" defaultRowHeight="13.5" outlineLevelCol="7"/>
  <cols>
    <col min="1" max="1" width="38.5" customWidth="1"/>
    <col min="2" max="6" width="15.875" customWidth="1"/>
    <col min="7" max="7" width="15.125" customWidth="1"/>
  </cols>
  <sheetData>
    <row r="1" ht="16.5" customHeight="1" spans="1:7">
      <c r="A1" s="113" t="s">
        <v>1478</v>
      </c>
      <c r="B1" s="114"/>
      <c r="C1" s="115"/>
      <c r="D1" s="24"/>
      <c r="E1" s="24"/>
      <c r="F1" s="24"/>
      <c r="G1" s="24"/>
    </row>
    <row r="2" ht="36" customHeight="1" spans="1:7">
      <c r="A2" s="116" t="s">
        <v>1479</v>
      </c>
      <c r="B2" s="116"/>
      <c r="C2" s="117"/>
      <c r="D2" s="117"/>
      <c r="E2" s="117"/>
      <c r="F2" s="117"/>
      <c r="G2" s="117"/>
    </row>
    <row r="3" ht="18.95" customHeight="1" spans="1:7">
      <c r="A3" s="11"/>
      <c r="B3" s="11"/>
      <c r="C3" s="118"/>
      <c r="D3" s="95"/>
      <c r="E3" s="95"/>
      <c r="F3" s="119" t="s">
        <v>54</v>
      </c>
      <c r="G3" s="119"/>
    </row>
    <row r="4" s="84" customFormat="1" ht="33.75" customHeight="1" spans="1:7">
      <c r="A4" s="120" t="s">
        <v>55</v>
      </c>
      <c r="B4" s="121" t="s">
        <v>1455</v>
      </c>
      <c r="C4" s="79" t="s">
        <v>57</v>
      </c>
      <c r="D4" s="79"/>
      <c r="E4" s="79"/>
      <c r="F4" s="121" t="s">
        <v>1456</v>
      </c>
      <c r="G4" s="121" t="s">
        <v>60</v>
      </c>
    </row>
    <row r="5" s="84" customFormat="1" ht="33.75" customHeight="1" spans="1:7">
      <c r="A5" s="122"/>
      <c r="B5" s="122"/>
      <c r="C5" s="73" t="s">
        <v>61</v>
      </c>
      <c r="D5" s="73" t="s">
        <v>62</v>
      </c>
      <c r="E5" s="73" t="s">
        <v>63</v>
      </c>
      <c r="F5" s="123"/>
      <c r="G5" s="123"/>
    </row>
    <row r="6" s="22" customFormat="1" ht="25.5" customHeight="1" spans="1:8">
      <c r="A6" s="124" t="s">
        <v>1457</v>
      </c>
      <c r="B6" s="91">
        <v>35905</v>
      </c>
      <c r="C6" s="91">
        <v>36000</v>
      </c>
      <c r="D6" s="91">
        <v>48200</v>
      </c>
      <c r="E6" s="91">
        <v>45440</v>
      </c>
      <c r="F6" s="125">
        <f t="shared" ref="F6:F12" si="0">E6/D6</f>
        <v>0.942738589211618</v>
      </c>
      <c r="G6" s="125"/>
      <c r="H6" s="126"/>
    </row>
    <row r="7" s="22" customFormat="1" ht="25.5" customHeight="1" spans="1:8">
      <c r="A7" s="124" t="s">
        <v>1458</v>
      </c>
      <c r="B7" s="91">
        <v>3602</v>
      </c>
      <c r="C7" s="91">
        <v>50</v>
      </c>
      <c r="D7" s="91">
        <v>50</v>
      </c>
      <c r="E7" s="91">
        <v>380</v>
      </c>
      <c r="F7" s="125">
        <f t="shared" si="0"/>
        <v>7.6</v>
      </c>
      <c r="G7" s="125"/>
      <c r="H7" s="126"/>
    </row>
    <row r="8" s="22" customFormat="1" ht="25.5" customHeight="1" spans="1:8">
      <c r="A8" s="124" t="s">
        <v>1459</v>
      </c>
      <c r="B8" s="91"/>
      <c r="C8" s="91"/>
      <c r="D8" s="91"/>
      <c r="E8" s="91">
        <v>127</v>
      </c>
      <c r="F8" s="125"/>
      <c r="G8" s="125"/>
      <c r="H8" s="126"/>
    </row>
    <row r="9" s="84" customFormat="1" ht="25.5" customHeight="1" spans="1:7">
      <c r="A9" s="79" t="s">
        <v>1460</v>
      </c>
      <c r="B9" s="79">
        <f>SUM(B6:B8)</f>
        <v>39507</v>
      </c>
      <c r="C9" s="79">
        <f t="shared" ref="C9:E9" si="1">SUM(C6:C8)</f>
        <v>36050</v>
      </c>
      <c r="D9" s="79">
        <f t="shared" ref="D9" si="2">SUM(D6:D8)</f>
        <v>48250</v>
      </c>
      <c r="E9" s="79">
        <f t="shared" si="1"/>
        <v>45947</v>
      </c>
      <c r="F9" s="127">
        <f>E9/D9</f>
        <v>0.952269430051814</v>
      </c>
      <c r="G9" s="127"/>
    </row>
    <row r="10" s="22" customFormat="1" ht="25.5" customHeight="1" spans="1:7">
      <c r="A10" s="124" t="s">
        <v>1461</v>
      </c>
      <c r="B10" s="91">
        <v>12346</v>
      </c>
      <c r="C10" s="91"/>
      <c r="D10" s="91">
        <v>3500</v>
      </c>
      <c r="E10" s="91">
        <v>3538</v>
      </c>
      <c r="F10" s="125">
        <f t="shared" si="0"/>
        <v>1.01085714285714</v>
      </c>
      <c r="G10" s="125"/>
    </row>
    <row r="11" s="22" customFormat="1" ht="25.5" customHeight="1" spans="1:7">
      <c r="A11" s="124" t="s">
        <v>1462</v>
      </c>
      <c r="B11" s="91">
        <v>2767</v>
      </c>
      <c r="C11" s="91">
        <v>3200</v>
      </c>
      <c r="D11" s="91">
        <v>3200</v>
      </c>
      <c r="E11" s="91">
        <v>3502</v>
      </c>
      <c r="F11" s="125">
        <f t="shared" si="0"/>
        <v>1.094375</v>
      </c>
      <c r="G11" s="125"/>
    </row>
    <row r="12" s="84" customFormat="1" ht="25.5" customHeight="1" spans="1:7">
      <c r="A12" s="79" t="s">
        <v>1463</v>
      </c>
      <c r="B12" s="79">
        <f>B9+B10+B11</f>
        <v>54620</v>
      </c>
      <c r="C12" s="79">
        <f>C9+C10+C11</f>
        <v>39250</v>
      </c>
      <c r="D12" s="79">
        <f>D9+D10+D11</f>
        <v>54950</v>
      </c>
      <c r="E12" s="79">
        <f>E9+E10+E11</f>
        <v>52987</v>
      </c>
      <c r="F12" s="127">
        <f t="shared" si="0"/>
        <v>0.964276615104641</v>
      </c>
      <c r="G12" s="127"/>
    </row>
    <row r="21" spans="1:7">
      <c r="A21" s="21"/>
      <c r="B21" s="21"/>
      <c r="C21" s="21"/>
      <c r="D21" s="21"/>
      <c r="E21" s="21"/>
      <c r="F21" s="21"/>
      <c r="G21" s="21"/>
    </row>
  </sheetData>
  <mergeCells count="7">
    <mergeCell ref="A2:G2"/>
    <mergeCell ref="F3:G3"/>
    <mergeCell ref="C4:E4"/>
    <mergeCell ref="A4:A5"/>
    <mergeCell ref="B4:B5"/>
    <mergeCell ref="F4:F5"/>
    <mergeCell ref="G4:G5"/>
  </mergeCells>
  <pageMargins left="0.708661417322835" right="0.47244094488189" top="0.748031496062992" bottom="0.748031496062992" header="0.31496062992126" footer="0.53"/>
  <pageSetup paperSize="9" orientation="landscape"/>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I21"/>
  <sheetViews>
    <sheetView tabSelected="1" topLeftCell="A10" workbookViewId="0">
      <selection activeCell="N17" sqref="N17"/>
    </sheetView>
  </sheetViews>
  <sheetFormatPr defaultColWidth="9" defaultRowHeight="13.5"/>
  <cols>
    <col min="1" max="1" width="39.375" style="23" customWidth="1"/>
    <col min="2" max="2" width="14.75" style="23" customWidth="1"/>
    <col min="3" max="3" width="12.75" style="24" customWidth="1"/>
    <col min="4" max="4" width="12.75" style="94" customWidth="1"/>
    <col min="5" max="5" width="12.75" style="24" customWidth="1"/>
    <col min="6" max="8" width="12.75" style="23" customWidth="1"/>
    <col min="9" max="9" width="10.125" style="23" hidden="1" customWidth="1"/>
    <col min="10" max="16384" width="9" style="23"/>
  </cols>
  <sheetData>
    <row r="1" ht="20.1" customHeight="1" spans="1:2">
      <c r="A1" s="23" t="s">
        <v>1480</v>
      </c>
      <c r="B1" s="2"/>
    </row>
    <row r="2" ht="26.25" customHeight="1" spans="1:8">
      <c r="A2" s="87" t="s">
        <v>1481</v>
      </c>
      <c r="B2" s="87"/>
      <c r="C2" s="87"/>
      <c r="D2" s="87"/>
      <c r="E2" s="87"/>
      <c r="F2" s="87"/>
      <c r="G2" s="87"/>
      <c r="H2" s="87"/>
    </row>
    <row r="3" ht="28.5" customHeight="1" spans="1:8">
      <c r="A3" s="22"/>
      <c r="B3" s="22"/>
      <c r="C3" s="95"/>
      <c r="D3" s="96"/>
      <c r="E3" s="95"/>
      <c r="F3" s="22"/>
      <c r="G3" s="97" t="s">
        <v>54</v>
      </c>
      <c r="H3" s="97"/>
    </row>
    <row r="4" s="85" customFormat="1" ht="28.5" customHeight="1" spans="1:8">
      <c r="A4" s="98" t="s">
        <v>123</v>
      </c>
      <c r="B4" s="99" t="s">
        <v>56</v>
      </c>
      <c r="C4" s="100" t="s">
        <v>57</v>
      </c>
      <c r="D4" s="100"/>
      <c r="E4" s="100"/>
      <c r="F4" s="99" t="s">
        <v>1466</v>
      </c>
      <c r="G4" s="101" t="s">
        <v>1467</v>
      </c>
      <c r="H4" s="98" t="s">
        <v>60</v>
      </c>
    </row>
    <row r="5" s="85" customFormat="1" ht="28.5" customHeight="1" spans="1:8">
      <c r="A5" s="102"/>
      <c r="B5" s="102"/>
      <c r="C5" s="100" t="s">
        <v>1468</v>
      </c>
      <c r="D5" s="100" t="s">
        <v>1469</v>
      </c>
      <c r="E5" s="100" t="s">
        <v>124</v>
      </c>
      <c r="F5" s="103"/>
      <c r="G5" s="101"/>
      <c r="H5" s="102"/>
    </row>
    <row r="6" s="92" customFormat="1" ht="28.5" customHeight="1" spans="1:9">
      <c r="A6" s="104" t="s">
        <v>1470</v>
      </c>
      <c r="B6" s="105">
        <v>60</v>
      </c>
      <c r="C6" s="105"/>
      <c r="D6" s="105">
        <v>60</v>
      </c>
      <c r="E6" s="105">
        <v>60</v>
      </c>
      <c r="F6" s="106">
        <f>E6/46414</f>
        <v>0.00129271340543801</v>
      </c>
      <c r="G6" s="106">
        <f>E6/D6</f>
        <v>1</v>
      </c>
      <c r="H6" s="107"/>
      <c r="I6" s="111">
        <f>E6/E10</f>
        <v>0.00129271340543801</v>
      </c>
    </row>
    <row r="7" s="92" customFormat="1" ht="28.5" customHeight="1" spans="1:9">
      <c r="A7" s="104" t="s">
        <v>1471</v>
      </c>
      <c r="B7" s="105">
        <v>149</v>
      </c>
      <c r="C7" s="105">
        <v>150</v>
      </c>
      <c r="D7" s="105">
        <v>295</v>
      </c>
      <c r="E7" s="105">
        <v>295</v>
      </c>
      <c r="F7" s="106">
        <f t="shared" ref="F7:F10" si="0">E7/46414</f>
        <v>0.00635584091007024</v>
      </c>
      <c r="G7" s="106">
        <f t="shared" ref="G7:G10" si="1">E7/D7</f>
        <v>1</v>
      </c>
      <c r="H7" s="107"/>
      <c r="I7" s="111">
        <f>E7/40365</f>
        <v>0.00730831165613774</v>
      </c>
    </row>
    <row r="8" s="92" customFormat="1" ht="28.5" customHeight="1" spans="1:9">
      <c r="A8" s="104" t="s">
        <v>1472</v>
      </c>
      <c r="B8" s="105">
        <v>37048</v>
      </c>
      <c r="C8" s="105">
        <v>36050</v>
      </c>
      <c r="D8" s="105">
        <v>52395</v>
      </c>
      <c r="E8" s="105">
        <v>43776</v>
      </c>
      <c r="F8" s="106">
        <f t="shared" si="0"/>
        <v>0.943163700607575</v>
      </c>
      <c r="G8" s="106">
        <f t="shared" si="1"/>
        <v>0.835499570569711</v>
      </c>
      <c r="H8" s="107"/>
      <c r="I8" s="111">
        <f>E8/40365</f>
        <v>1.08450390189521</v>
      </c>
    </row>
    <row r="9" s="92" customFormat="1" ht="28.5" customHeight="1" spans="1:9">
      <c r="A9" s="104" t="s">
        <v>1473</v>
      </c>
      <c r="B9" s="105">
        <v>3108</v>
      </c>
      <c r="C9" s="105">
        <v>3050</v>
      </c>
      <c r="D9" s="105">
        <v>2200</v>
      </c>
      <c r="E9" s="105">
        <v>2283</v>
      </c>
      <c r="F9" s="106">
        <f t="shared" si="0"/>
        <v>0.0491877450769165</v>
      </c>
      <c r="G9" s="106">
        <f t="shared" si="1"/>
        <v>1.03772727272727</v>
      </c>
      <c r="H9" s="107"/>
      <c r="I9" s="111">
        <f>E9/40365</f>
        <v>0.0565589000371609</v>
      </c>
    </row>
    <row r="10" s="85" customFormat="1" ht="28.5" customHeight="1" spans="1:9">
      <c r="A10" s="108" t="s">
        <v>1474</v>
      </c>
      <c r="B10" s="51">
        <f>SUM(B6:B9)</f>
        <v>40365</v>
      </c>
      <c r="C10" s="51">
        <f>SUM(C6:C9)</f>
        <v>39250</v>
      </c>
      <c r="D10" s="51">
        <f>SUM(D6:D9)</f>
        <v>54950</v>
      </c>
      <c r="E10" s="51">
        <f>SUM(E6:E9)</f>
        <v>46414</v>
      </c>
      <c r="F10" s="106">
        <f t="shared" si="0"/>
        <v>1</v>
      </c>
      <c r="G10" s="109">
        <f t="shared" si="1"/>
        <v>0.844658780709736</v>
      </c>
      <c r="H10" s="110"/>
      <c r="I10" s="111"/>
    </row>
    <row r="11" s="92" customFormat="1" ht="28.5" customHeight="1" spans="1:8">
      <c r="A11" s="104" t="s">
        <v>1475</v>
      </c>
      <c r="B11" s="105">
        <v>10717</v>
      </c>
      <c r="C11" s="105"/>
      <c r="D11" s="105"/>
      <c r="E11" s="105">
        <v>3073</v>
      </c>
      <c r="F11" s="106"/>
      <c r="G11" s="106"/>
      <c r="H11" s="107"/>
    </row>
    <row r="12" s="92" customFormat="1" ht="28.5" customHeight="1" spans="1:8">
      <c r="A12" s="104" t="s">
        <v>1476</v>
      </c>
      <c r="B12" s="105">
        <v>3538</v>
      </c>
      <c r="C12" s="105"/>
      <c r="D12" s="105"/>
      <c r="E12" s="105">
        <v>3500</v>
      </c>
      <c r="F12" s="106"/>
      <c r="G12" s="106"/>
      <c r="H12" s="107"/>
    </row>
    <row r="13" s="93" customFormat="1" ht="28.5" customHeight="1" spans="1:9">
      <c r="A13" s="108" t="s">
        <v>1477</v>
      </c>
      <c r="B13" s="51">
        <f>B10+B11+B12</f>
        <v>54620</v>
      </c>
      <c r="C13" s="51">
        <f t="shared" ref="C13:E13" si="2">C10+C11+C12</f>
        <v>39250</v>
      </c>
      <c r="D13" s="51">
        <f t="shared" si="2"/>
        <v>54950</v>
      </c>
      <c r="E13" s="51">
        <f t="shared" si="2"/>
        <v>52987</v>
      </c>
      <c r="F13" s="51"/>
      <c r="G13" s="51"/>
      <c r="H13" s="100"/>
      <c r="I13" s="112"/>
    </row>
    <row r="21" spans="1:7">
      <c r="A21" s="24"/>
      <c r="B21" s="24"/>
      <c r="F21" s="24"/>
      <c r="G21" s="24"/>
    </row>
  </sheetData>
  <mergeCells count="8">
    <mergeCell ref="A2:H2"/>
    <mergeCell ref="G3:H3"/>
    <mergeCell ref="C4:E4"/>
    <mergeCell ref="A4:A5"/>
    <mergeCell ref="B4:B5"/>
    <mergeCell ref="F4:F5"/>
    <mergeCell ref="G4:G5"/>
    <mergeCell ref="H4:H5"/>
  </mergeCells>
  <pageMargins left="0.708661417322835" right="0.47244094488189" top="0.748031496062992" bottom="0.748031496062992" header="0.31496062992126" footer="0.5"/>
  <pageSetup paperSize="9" orientation="landscape"/>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G21"/>
  <sheetViews>
    <sheetView tabSelected="1" workbookViewId="0">
      <selection activeCell="N17" sqref="N17"/>
    </sheetView>
  </sheetViews>
  <sheetFormatPr defaultColWidth="9" defaultRowHeight="13.5" outlineLevelCol="6"/>
  <cols>
    <col min="1" max="1" width="48.875" style="23" customWidth="1"/>
    <col min="2" max="2" width="19.125" style="23" customWidth="1"/>
    <col min="3" max="3" width="44.625" style="23" customWidth="1"/>
    <col min="4" max="4" width="17.625" style="23" customWidth="1"/>
    <col min="5" max="16384" width="9" style="23"/>
  </cols>
  <sheetData>
    <row r="1" ht="20.25" customHeight="1" spans="1:2">
      <c r="A1" s="86" t="s">
        <v>1482</v>
      </c>
      <c r="B1" s="24"/>
    </row>
    <row r="2" ht="30" customHeight="1" spans="1:4">
      <c r="A2" s="87" t="s">
        <v>1483</v>
      </c>
      <c r="B2" s="87"/>
      <c r="C2" s="87"/>
      <c r="D2" s="87"/>
    </row>
    <row r="3" ht="29.25" customHeight="1" spans="1:4">
      <c r="A3" s="24"/>
      <c r="B3" s="24"/>
      <c r="C3" s="88" t="s">
        <v>1484</v>
      </c>
      <c r="D3" s="88"/>
    </row>
    <row r="4" s="84" customFormat="1" ht="29.25" customHeight="1" spans="1:4">
      <c r="A4" s="79" t="s">
        <v>1256</v>
      </c>
      <c r="B4" s="89" t="s">
        <v>1485</v>
      </c>
      <c r="C4" s="79" t="s">
        <v>1256</v>
      </c>
      <c r="D4" s="89" t="s">
        <v>1485</v>
      </c>
    </row>
    <row r="5" s="84" customFormat="1" ht="29.25" customHeight="1" spans="1:4">
      <c r="A5" s="90" t="s">
        <v>1486</v>
      </c>
      <c r="B5" s="91">
        <v>45947</v>
      </c>
      <c r="C5" s="90" t="s">
        <v>1487</v>
      </c>
      <c r="D5" s="55">
        <v>46414</v>
      </c>
    </row>
    <row r="6" s="84" customFormat="1" ht="29.25" customHeight="1" spans="1:4">
      <c r="A6" s="90" t="s">
        <v>1488</v>
      </c>
      <c r="B6" s="91">
        <v>3502</v>
      </c>
      <c r="C6" s="90" t="s">
        <v>1489</v>
      </c>
      <c r="D6" s="91">
        <v>3073</v>
      </c>
    </row>
    <row r="7" s="84" customFormat="1" ht="29.25" customHeight="1" spans="1:4">
      <c r="A7" s="90" t="s">
        <v>1490</v>
      </c>
      <c r="B7" s="91">
        <v>3538</v>
      </c>
      <c r="C7" s="90" t="s">
        <v>1491</v>
      </c>
      <c r="D7" s="91">
        <v>3500</v>
      </c>
    </row>
    <row r="8" s="84" customFormat="1" ht="29.25" customHeight="1" spans="1:4">
      <c r="A8" s="79" t="s">
        <v>1463</v>
      </c>
      <c r="B8" s="79">
        <f>B5+SUM(B6:B7)</f>
        <v>52987</v>
      </c>
      <c r="C8" s="79" t="s">
        <v>1477</v>
      </c>
      <c r="D8" s="79">
        <f>SUM(D5:D7)</f>
        <v>52987</v>
      </c>
    </row>
    <row r="9" ht="20.25" customHeight="1" spans="1:3">
      <c r="A9" s="85"/>
      <c r="B9" s="85"/>
      <c r="C9" s="85"/>
    </row>
    <row r="10" ht="20.25" customHeight="1" spans="3:3">
      <c r="C10" s="85"/>
    </row>
    <row r="11" ht="20.25" customHeight="1" spans="3:3">
      <c r="C11" s="85"/>
    </row>
    <row r="12" s="85" customFormat="1" ht="20.25" customHeight="1" spans="1:4">
      <c r="A12" s="23"/>
      <c r="B12" s="23"/>
      <c r="D12" s="23"/>
    </row>
    <row r="13" s="85" customFormat="1" ht="20.25" customHeight="1" spans="1:3">
      <c r="A13" s="23"/>
      <c r="B13" s="23"/>
      <c r="C13" s="23"/>
    </row>
    <row r="14" s="85" customFormat="1" ht="20.25" customHeight="1" spans="1:3">
      <c r="A14" s="23"/>
      <c r="B14" s="23"/>
      <c r="C14" s="23"/>
    </row>
    <row r="15" s="85" customFormat="1" ht="20.25" customHeight="1" spans="3:3">
      <c r="C15" s="23"/>
    </row>
    <row r="16" ht="20.25" customHeight="1" spans="1:4">
      <c r="A16" s="85"/>
      <c r="B16" s="85"/>
      <c r="D16" s="85"/>
    </row>
    <row r="17" ht="14.25" spans="1:4">
      <c r="A17" s="85"/>
      <c r="B17" s="85"/>
      <c r="D17" s="85"/>
    </row>
    <row r="18" ht="14.25" spans="1:2">
      <c r="A18" s="85"/>
      <c r="B18" s="85"/>
    </row>
    <row r="21" spans="1:7">
      <c r="A21" s="24"/>
      <c r="B21" s="24"/>
      <c r="C21" s="24"/>
      <c r="D21" s="24"/>
      <c r="E21" s="24"/>
      <c r="F21" s="24"/>
      <c r="G21" s="24"/>
    </row>
  </sheetData>
  <mergeCells count="2">
    <mergeCell ref="A2:D2"/>
    <mergeCell ref="C3:D3"/>
  </mergeCells>
  <pageMargins left="0.708661417322835" right="0.47244094488189" top="0.748031496062992" bottom="0.748031496062992" header="0.31496062992126" footer="0.53"/>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J39"/>
  <sheetViews>
    <sheetView topLeftCell="A13" workbookViewId="0">
      <selection activeCell="A35" sqref="A35"/>
    </sheetView>
  </sheetViews>
  <sheetFormatPr defaultColWidth="9" defaultRowHeight="13.5"/>
  <cols>
    <col min="1" max="1" width="74.375" customWidth="1"/>
    <col min="2" max="2" width="16.75" customWidth="1"/>
  </cols>
  <sheetData>
    <row r="1" ht="72.75" customHeight="1" spans="1:2">
      <c r="A1" s="237" t="s">
        <v>3</v>
      </c>
      <c r="B1" s="237"/>
    </row>
    <row r="2" s="68" customFormat="1" ht="29.25" customHeight="1" spans="1:2">
      <c r="A2" s="73" t="s">
        <v>4</v>
      </c>
      <c r="B2" s="73" t="s">
        <v>5</v>
      </c>
    </row>
    <row r="3" s="22" customFormat="1" ht="27" customHeight="1" spans="1:2">
      <c r="A3" s="124" t="s">
        <v>6</v>
      </c>
      <c r="B3" s="91" t="s">
        <v>7</v>
      </c>
    </row>
    <row r="4" s="22" customFormat="1" ht="27" customHeight="1" spans="1:2">
      <c r="A4" s="124" t="s">
        <v>8</v>
      </c>
      <c r="B4" s="91" t="s">
        <v>9</v>
      </c>
    </row>
    <row r="5" s="22" customFormat="1" ht="27" customHeight="1" spans="1:2">
      <c r="A5" s="124" t="s">
        <v>10</v>
      </c>
      <c r="B5" s="91" t="s">
        <v>11</v>
      </c>
    </row>
    <row r="6" s="22" customFormat="1" ht="27" customHeight="1" spans="1:2">
      <c r="A6" s="124" t="s">
        <v>12</v>
      </c>
      <c r="B6" s="91" t="s">
        <v>13</v>
      </c>
    </row>
    <row r="7" s="1" customFormat="1" ht="27" customHeight="1" spans="1:2">
      <c r="A7" s="238" t="s">
        <v>14</v>
      </c>
      <c r="B7" s="239" t="s">
        <v>15</v>
      </c>
    </row>
    <row r="8" s="1" customFormat="1" ht="27" customHeight="1" spans="1:2">
      <c r="A8" s="238" t="s">
        <v>16</v>
      </c>
      <c r="B8" s="80" t="s">
        <v>17</v>
      </c>
    </row>
    <row r="9" s="1" customFormat="1" ht="27" customHeight="1" spans="1:2">
      <c r="A9" s="238" t="s">
        <v>18</v>
      </c>
      <c r="B9" s="80" t="s">
        <v>19</v>
      </c>
    </row>
    <row r="10" s="1" customFormat="1" ht="27" customHeight="1" spans="1:2">
      <c r="A10" s="238" t="s">
        <v>20</v>
      </c>
      <c r="B10" s="80" t="s">
        <v>21</v>
      </c>
    </row>
    <row r="11" s="1" customFormat="1" ht="27" customHeight="1" spans="1:2">
      <c r="A11" s="238" t="s">
        <v>22</v>
      </c>
      <c r="B11" s="80" t="s">
        <v>23</v>
      </c>
    </row>
    <row r="12" s="1" customFormat="1" ht="27" customHeight="1" spans="1:2">
      <c r="A12" s="238" t="s">
        <v>24</v>
      </c>
      <c r="B12" s="80" t="s">
        <v>25</v>
      </c>
    </row>
    <row r="13" s="1" customFormat="1" ht="27" customHeight="1" spans="1:2">
      <c r="A13" s="238" t="s">
        <v>26</v>
      </c>
      <c r="B13" s="80" t="s">
        <v>27</v>
      </c>
    </row>
    <row r="14" s="1" customFormat="1" ht="27" customHeight="1" spans="1:2">
      <c r="A14" s="238" t="s">
        <v>28</v>
      </c>
      <c r="B14" s="80" t="s">
        <v>29</v>
      </c>
    </row>
    <row r="15" s="1" customFormat="1" ht="27" customHeight="1" spans="1:2">
      <c r="A15" s="238" t="s">
        <v>30</v>
      </c>
      <c r="B15" s="80" t="s">
        <v>31</v>
      </c>
    </row>
    <row r="16" s="1" customFormat="1" ht="27" customHeight="1" spans="1:2">
      <c r="A16" s="238" t="s">
        <v>32</v>
      </c>
      <c r="B16" s="80" t="s">
        <v>33</v>
      </c>
    </row>
    <row r="17" s="1" customFormat="1" ht="27" customHeight="1" spans="1:2">
      <c r="A17" s="238" t="s">
        <v>34</v>
      </c>
      <c r="B17" s="80" t="s">
        <v>35</v>
      </c>
    </row>
    <row r="18" s="1" customFormat="1" ht="27" customHeight="1" spans="1:2">
      <c r="A18" s="238" t="s">
        <v>36</v>
      </c>
      <c r="B18" s="80" t="s">
        <v>37</v>
      </c>
    </row>
    <row r="19" s="1" customFormat="1" ht="27" customHeight="1" spans="1:2">
      <c r="A19" s="238" t="s">
        <v>38</v>
      </c>
      <c r="B19" s="80" t="s">
        <v>39</v>
      </c>
    </row>
    <row r="20" s="1" customFormat="1" ht="27" customHeight="1" spans="1:2">
      <c r="A20" s="238" t="s">
        <v>40</v>
      </c>
      <c r="B20" s="80" t="s">
        <v>41</v>
      </c>
    </row>
    <row r="21" s="1" customFormat="1" ht="27" customHeight="1" spans="1:7">
      <c r="A21" s="240" t="s">
        <v>42</v>
      </c>
      <c r="B21" s="80" t="s">
        <v>43</v>
      </c>
      <c r="C21" s="11"/>
      <c r="D21" s="11"/>
      <c r="E21" s="11"/>
      <c r="F21" s="11"/>
      <c r="G21" s="11"/>
    </row>
    <row r="22" s="1" customFormat="1" ht="27" customHeight="1" spans="1:2">
      <c r="A22" s="238" t="s">
        <v>44</v>
      </c>
      <c r="B22" s="80" t="s">
        <v>45</v>
      </c>
    </row>
    <row r="23" s="1" customFormat="1" ht="27" customHeight="1" spans="1:2">
      <c r="A23" s="238" t="s">
        <v>46</v>
      </c>
      <c r="B23" s="80" t="s">
        <v>47</v>
      </c>
    </row>
    <row r="24" s="1" customFormat="1" ht="27" customHeight="1" spans="1:2">
      <c r="A24" s="238" t="s">
        <v>48</v>
      </c>
      <c r="B24" s="80" t="s">
        <v>49</v>
      </c>
    </row>
    <row r="25" s="47" customFormat="1" ht="27" customHeight="1" spans="1:10">
      <c r="A25" s="238" t="s">
        <v>50</v>
      </c>
      <c r="B25" s="80" t="s">
        <v>51</v>
      </c>
      <c r="C25" s="1"/>
      <c r="D25" s="1"/>
      <c r="E25" s="1"/>
      <c r="F25" s="1"/>
      <c r="G25" s="1"/>
      <c r="H25" s="1"/>
      <c r="I25" s="1"/>
      <c r="J25" s="1"/>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sheetData>
  <mergeCells count="1">
    <mergeCell ref="A1:B1"/>
  </mergeCells>
  <pageMargins left="0.699305555555556" right="0.48"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I21"/>
  <sheetViews>
    <sheetView tabSelected="1" workbookViewId="0">
      <selection activeCell="N17" sqref="N17"/>
    </sheetView>
  </sheetViews>
  <sheetFormatPr defaultColWidth="9" defaultRowHeight="13.5"/>
  <cols>
    <col min="1" max="1" width="36.375" customWidth="1"/>
    <col min="2" max="6" width="18.375" customWidth="1"/>
  </cols>
  <sheetData>
    <row r="1" spans="1:1">
      <c r="A1" t="s">
        <v>1492</v>
      </c>
    </row>
    <row r="2" s="66" customFormat="1" ht="35.25" customHeight="1" spans="1:6">
      <c r="A2" s="69" t="s">
        <v>1493</v>
      </c>
      <c r="B2" s="69"/>
      <c r="C2" s="69"/>
      <c r="D2" s="69"/>
      <c r="E2" s="69"/>
      <c r="F2" s="69"/>
    </row>
    <row r="3" s="66" customFormat="1" ht="24.75" customHeight="1" spans="1:6">
      <c r="A3" s="70"/>
      <c r="B3" s="70"/>
      <c r="C3" s="70"/>
      <c r="D3" s="70"/>
      <c r="E3" s="71" t="s">
        <v>54</v>
      </c>
      <c r="F3" s="71"/>
    </row>
    <row r="4" s="67" customFormat="1" ht="42.75" customHeight="1" spans="1:6">
      <c r="A4" s="72" t="s">
        <v>1494</v>
      </c>
      <c r="B4" s="73" t="s">
        <v>1495</v>
      </c>
      <c r="C4" s="73" t="s">
        <v>1496</v>
      </c>
      <c r="D4" s="73" t="s">
        <v>1497</v>
      </c>
      <c r="E4" s="74" t="s">
        <v>1498</v>
      </c>
      <c r="F4" s="73" t="s">
        <v>1499</v>
      </c>
    </row>
    <row r="5" s="1" customFormat="1" ht="43.5" customHeight="1" spans="1:6">
      <c r="A5" s="10" t="s">
        <v>1500</v>
      </c>
      <c r="B5" s="10">
        <v>21.44</v>
      </c>
      <c r="C5" s="75"/>
      <c r="D5" s="75">
        <f>C5-B5</f>
        <v>-21.44</v>
      </c>
      <c r="E5" s="76">
        <f>C5/B5-1</f>
        <v>-1</v>
      </c>
      <c r="F5" s="80"/>
    </row>
    <row r="6" s="1" customFormat="1" ht="43.5" customHeight="1" spans="1:6">
      <c r="A6" s="10" t="s">
        <v>1501</v>
      </c>
      <c r="B6" s="10">
        <f>1378.35+682.02</f>
        <v>2060.37</v>
      </c>
      <c r="C6" s="75">
        <v>2100.68</v>
      </c>
      <c r="D6" s="75">
        <f t="shared" ref="D6:D7" si="0">C6-B6</f>
        <v>40.3099999999999</v>
      </c>
      <c r="E6" s="76">
        <f t="shared" ref="E6:E8" si="1">C6/B6-1</f>
        <v>0.0195644471624028</v>
      </c>
      <c r="F6" s="80"/>
    </row>
    <row r="7" s="1" customFormat="1" ht="43.5" customHeight="1" spans="1:6">
      <c r="A7" s="10" t="s">
        <v>1502</v>
      </c>
      <c r="B7" s="10">
        <v>484.34</v>
      </c>
      <c r="C7" s="75">
        <v>259.36</v>
      </c>
      <c r="D7" s="75">
        <f t="shared" si="0"/>
        <v>-224.98</v>
      </c>
      <c r="E7" s="76">
        <f t="shared" si="1"/>
        <v>-0.464508403187843</v>
      </c>
      <c r="F7" s="80"/>
    </row>
    <row r="8" s="68" customFormat="1" ht="43.5" customHeight="1" spans="1:6">
      <c r="A8" s="17" t="s">
        <v>1503</v>
      </c>
      <c r="B8" s="73">
        <f t="shared" ref="B8" si="2">SUM(B5:B7)</f>
        <v>2566.15</v>
      </c>
      <c r="C8" s="79">
        <f t="shared" ref="C8:D8" si="3">SUM(C5:C7)</f>
        <v>2360.04</v>
      </c>
      <c r="D8" s="79">
        <f t="shared" si="3"/>
        <v>-206.11</v>
      </c>
      <c r="E8" s="81">
        <f t="shared" si="1"/>
        <v>-0.0803187654657757</v>
      </c>
      <c r="F8" s="73"/>
    </row>
    <row r="9" ht="25.5" customHeight="1" spans="1:9">
      <c r="A9" s="82"/>
      <c r="B9" s="82"/>
      <c r="C9" s="82"/>
      <c r="D9" s="82"/>
      <c r="E9" s="82"/>
      <c r="F9" s="82"/>
      <c r="G9" s="83"/>
      <c r="H9" s="83"/>
      <c r="I9" s="83"/>
    </row>
    <row r="10" customHeight="1" spans="1:9">
      <c r="A10" s="83"/>
      <c r="B10" s="83"/>
      <c r="C10" s="83"/>
      <c r="D10" s="83"/>
      <c r="E10" s="83"/>
      <c r="F10" s="83"/>
      <c r="G10" s="83"/>
      <c r="H10" s="83"/>
      <c r="I10" s="83"/>
    </row>
    <row r="11" customHeight="1" spans="1:9">
      <c r="A11" s="83"/>
      <c r="B11" s="83"/>
      <c r="C11" s="83"/>
      <c r="D11" s="83"/>
      <c r="E11" s="83"/>
      <c r="F11" s="83"/>
      <c r="G11" s="83"/>
      <c r="H11" s="83"/>
      <c r="I11" s="83"/>
    </row>
    <row r="12" customHeight="1" spans="1:9">
      <c r="A12" s="83"/>
      <c r="B12" s="83"/>
      <c r="C12" s="83"/>
      <c r="D12" s="83"/>
      <c r="E12" s="83"/>
      <c r="F12" s="83"/>
      <c r="G12" s="83"/>
      <c r="H12" s="83"/>
      <c r="I12" s="83"/>
    </row>
    <row r="13" customHeight="1" spans="1:9">
      <c r="A13" s="83"/>
      <c r="B13" s="83"/>
      <c r="C13" s="83"/>
      <c r="D13" s="83"/>
      <c r="E13" s="83"/>
      <c r="F13" s="83"/>
      <c r="G13" s="83"/>
      <c r="H13" s="83"/>
      <c r="I13" s="83"/>
    </row>
    <row r="14" customHeight="1" spans="1:9">
      <c r="A14" s="83"/>
      <c r="B14" s="83"/>
      <c r="C14" s="83"/>
      <c r="D14" s="83"/>
      <c r="E14" s="83"/>
      <c r="F14" s="83"/>
      <c r="G14" s="83"/>
      <c r="H14" s="83"/>
      <c r="I14" s="83"/>
    </row>
    <row r="21" spans="1:7">
      <c r="A21" s="21"/>
      <c r="B21" s="21"/>
      <c r="C21" s="21"/>
      <c r="D21" s="21"/>
      <c r="E21" s="21"/>
      <c r="F21" s="21"/>
      <c r="G21" s="21"/>
    </row>
  </sheetData>
  <mergeCells count="3">
    <mergeCell ref="A2:F2"/>
    <mergeCell ref="E3:F3"/>
    <mergeCell ref="A9:F9"/>
  </mergeCells>
  <pageMargins left="0.708661417322835" right="0.47244094488189" top="0.748031496062992" bottom="0.748031496062992" header="0.31496062992126" footer="0.52"/>
  <pageSetup paperSize="9" orientation="landscape"/>
  <headerFooter>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G21"/>
  <sheetViews>
    <sheetView showZeros="0" tabSelected="1" workbookViewId="0">
      <selection activeCell="N17" sqref="N17"/>
    </sheetView>
  </sheetViews>
  <sheetFormatPr defaultColWidth="9" defaultRowHeight="13.5" outlineLevelCol="6"/>
  <cols>
    <col min="1" max="1" width="36.75" customWidth="1"/>
    <col min="2" max="6" width="18.75" customWidth="1"/>
    <col min="7" max="7" width="17" customWidth="1"/>
  </cols>
  <sheetData>
    <row r="1" spans="1:1">
      <c r="A1" t="s">
        <v>1504</v>
      </c>
    </row>
    <row r="2" s="66" customFormat="1" ht="35.25" customHeight="1" spans="1:6">
      <c r="A2" s="69" t="s">
        <v>1505</v>
      </c>
      <c r="B2" s="69"/>
      <c r="C2" s="69"/>
      <c r="D2" s="69"/>
      <c r="E2" s="69"/>
      <c r="F2" s="69"/>
    </row>
    <row r="3" s="66" customFormat="1" ht="24.75" customHeight="1" spans="1:6">
      <c r="A3" s="70"/>
      <c r="B3" s="70"/>
      <c r="C3" s="70"/>
      <c r="D3" s="70"/>
      <c r="E3" s="71" t="s">
        <v>1506</v>
      </c>
      <c r="F3" s="71"/>
    </row>
    <row r="4" s="67" customFormat="1" ht="42.75" customHeight="1" spans="1:6">
      <c r="A4" s="72" t="s">
        <v>1494</v>
      </c>
      <c r="B4" s="73" t="s">
        <v>1495</v>
      </c>
      <c r="C4" s="73" t="s">
        <v>1496</v>
      </c>
      <c r="D4" s="73" t="s">
        <v>1497</v>
      </c>
      <c r="E4" s="74" t="s">
        <v>1498</v>
      </c>
      <c r="F4" s="73" t="s">
        <v>1499</v>
      </c>
    </row>
    <row r="5" s="1" customFormat="1" ht="43.5" customHeight="1" spans="1:7">
      <c r="A5" s="10" t="s">
        <v>1500</v>
      </c>
      <c r="B5" s="10">
        <f>21.44-3.65</f>
        <v>17.79</v>
      </c>
      <c r="C5" s="75">
        <v>0</v>
      </c>
      <c r="D5" s="75">
        <f>C5-B5</f>
        <v>-17.79</v>
      </c>
      <c r="E5" s="76">
        <f>D5/B5</f>
        <v>-1</v>
      </c>
      <c r="F5" s="77"/>
      <c r="G5" s="11"/>
    </row>
    <row r="6" s="1" customFormat="1" ht="43.5" customHeight="1" spans="1:7">
      <c r="A6" s="10" t="s">
        <v>1501</v>
      </c>
      <c r="B6" s="10">
        <f>1378.35+682.02-7.83</f>
        <v>2052.54</v>
      </c>
      <c r="C6" s="75">
        <v>2096.84</v>
      </c>
      <c r="D6" s="75">
        <f t="shared" ref="D6:D7" si="0">C6-B6</f>
        <v>44.3000000000002</v>
      </c>
      <c r="E6" s="76">
        <f t="shared" ref="E6:E8" si="1">D6/B6</f>
        <v>0.0215830142165318</v>
      </c>
      <c r="F6" s="78"/>
      <c r="G6" s="11"/>
    </row>
    <row r="7" s="1" customFormat="1" ht="43.5" customHeight="1" spans="1:7">
      <c r="A7" s="10" t="s">
        <v>1502</v>
      </c>
      <c r="B7" s="10">
        <f>484.34-4.52</f>
        <v>479.82</v>
      </c>
      <c r="C7" s="75">
        <v>256.55</v>
      </c>
      <c r="D7" s="75">
        <f t="shared" si="0"/>
        <v>-223.27</v>
      </c>
      <c r="E7" s="76">
        <f t="shared" si="1"/>
        <v>-0.465320328456505</v>
      </c>
      <c r="F7" s="78"/>
      <c r="G7" s="11"/>
    </row>
    <row r="8" s="68" customFormat="1" ht="43.5" customHeight="1" spans="1:6">
      <c r="A8" s="17" t="s">
        <v>1503</v>
      </c>
      <c r="B8" s="73">
        <f t="shared" ref="B8" si="2">SUM(B5:B7)</f>
        <v>2550.15</v>
      </c>
      <c r="C8" s="79">
        <f t="shared" ref="C8:D8" si="3">SUM(C5:C7)</f>
        <v>2353.39</v>
      </c>
      <c r="D8" s="79">
        <f t="shared" si="3"/>
        <v>-196.76</v>
      </c>
      <c r="E8" s="76">
        <f t="shared" si="1"/>
        <v>-0.0771562457110365</v>
      </c>
      <c r="F8" s="78"/>
    </row>
    <row r="21" spans="1:7">
      <c r="A21" s="21"/>
      <c r="B21" s="21"/>
      <c r="C21" s="21"/>
      <c r="D21" s="21"/>
      <c r="E21" s="21"/>
      <c r="F21" s="21"/>
      <c r="G21" s="21"/>
    </row>
  </sheetData>
  <mergeCells count="2">
    <mergeCell ref="A2:F2"/>
    <mergeCell ref="E3:F3"/>
  </mergeCells>
  <pageMargins left="0.708661417322835" right="0.47244094488189" top="0.748031496062992" bottom="0.748031496062992" header="0.31496062992126" footer="0.49"/>
  <pageSetup paperSize="9" orientation="landscape"/>
  <headerFooter>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H22"/>
  <sheetViews>
    <sheetView showZeros="0" tabSelected="1" topLeftCell="A16" workbookViewId="0">
      <selection activeCell="N17" sqref="N17"/>
    </sheetView>
  </sheetViews>
  <sheetFormatPr defaultColWidth="12.125" defaultRowHeight="15.6" customHeight="1" outlineLevelCol="7"/>
  <cols>
    <col min="1" max="1" width="31.625" style="34" customWidth="1"/>
    <col min="2" max="4" width="11.25" style="34" customWidth="1"/>
    <col min="5" max="5" width="33.375" style="34" customWidth="1"/>
    <col min="6" max="8" width="11.625" style="34" customWidth="1"/>
    <col min="9" max="254" width="12.125" style="34"/>
    <col min="255" max="255" width="12.125" style="34" customWidth="1"/>
    <col min="256" max="256" width="39.75" style="34" customWidth="1"/>
    <col min="257" max="259" width="16.5" style="34" customWidth="1"/>
    <col min="260" max="260" width="12.125" style="34" customWidth="1"/>
    <col min="261" max="261" width="37.25" style="34" customWidth="1"/>
    <col min="262" max="264" width="16.5" style="34" customWidth="1"/>
    <col min="265" max="510" width="12.125" style="34"/>
    <col min="511" max="511" width="12.125" style="34" customWidth="1"/>
    <col min="512" max="512" width="39.75" style="34" customWidth="1"/>
    <col min="513" max="515" width="16.5" style="34" customWidth="1"/>
    <col min="516" max="516" width="12.125" style="34" customWidth="1"/>
    <col min="517" max="517" width="37.25" style="34" customWidth="1"/>
    <col min="518" max="520" width="16.5" style="34" customWidth="1"/>
    <col min="521" max="766" width="12.125" style="34"/>
    <col min="767" max="767" width="12.125" style="34" customWidth="1"/>
    <col min="768" max="768" width="39.75" style="34" customWidth="1"/>
    <col min="769" max="771" width="16.5" style="34" customWidth="1"/>
    <col min="772" max="772" width="12.125" style="34" customWidth="1"/>
    <col min="773" max="773" width="37.25" style="34" customWidth="1"/>
    <col min="774" max="776" width="16.5" style="34" customWidth="1"/>
    <col min="777" max="1022" width="12.125" style="34"/>
    <col min="1023" max="1023" width="12.125" style="34" customWidth="1"/>
    <col min="1024" max="1024" width="39.75" style="34" customWidth="1"/>
    <col min="1025" max="1027" width="16.5" style="34" customWidth="1"/>
    <col min="1028" max="1028" width="12.125" style="34" customWidth="1"/>
    <col min="1029" max="1029" width="37.25" style="34" customWidth="1"/>
    <col min="1030" max="1032" width="16.5" style="34" customWidth="1"/>
    <col min="1033" max="1278" width="12.125" style="34"/>
    <col min="1279" max="1279" width="12.125" style="34" customWidth="1"/>
    <col min="1280" max="1280" width="39.75" style="34" customWidth="1"/>
    <col min="1281" max="1283" width="16.5" style="34" customWidth="1"/>
    <col min="1284" max="1284" width="12.125" style="34" customWidth="1"/>
    <col min="1285" max="1285" width="37.25" style="34" customWidth="1"/>
    <col min="1286" max="1288" width="16.5" style="34" customWidth="1"/>
    <col min="1289" max="1534" width="12.125" style="34"/>
    <col min="1535" max="1535" width="12.125" style="34" customWidth="1"/>
    <col min="1536" max="1536" width="39.75" style="34" customWidth="1"/>
    <col min="1537" max="1539" width="16.5" style="34" customWidth="1"/>
    <col min="1540" max="1540" width="12.125" style="34" customWidth="1"/>
    <col min="1541" max="1541" width="37.25" style="34" customWidth="1"/>
    <col min="1542" max="1544" width="16.5" style="34" customWidth="1"/>
    <col min="1545" max="1790" width="12.125" style="34"/>
    <col min="1791" max="1791" width="12.125" style="34" customWidth="1"/>
    <col min="1792" max="1792" width="39.75" style="34" customWidth="1"/>
    <col min="1793" max="1795" width="16.5" style="34" customWidth="1"/>
    <col min="1796" max="1796" width="12.125" style="34" customWidth="1"/>
    <col min="1797" max="1797" width="37.25" style="34" customWidth="1"/>
    <col min="1798" max="1800" width="16.5" style="34" customWidth="1"/>
    <col min="1801" max="2046" width="12.125" style="34"/>
    <col min="2047" max="2047" width="12.125" style="34" customWidth="1"/>
    <col min="2048" max="2048" width="39.75" style="34" customWidth="1"/>
    <col min="2049" max="2051" width="16.5" style="34" customWidth="1"/>
    <col min="2052" max="2052" width="12.125" style="34" customWidth="1"/>
    <col min="2053" max="2053" width="37.25" style="34" customWidth="1"/>
    <col min="2054" max="2056" width="16.5" style="34" customWidth="1"/>
    <col min="2057" max="2302" width="12.125" style="34"/>
    <col min="2303" max="2303" width="12.125" style="34" customWidth="1"/>
    <col min="2304" max="2304" width="39.75" style="34" customWidth="1"/>
    <col min="2305" max="2307" width="16.5" style="34" customWidth="1"/>
    <col min="2308" max="2308" width="12.125" style="34" customWidth="1"/>
    <col min="2309" max="2309" width="37.25" style="34" customWidth="1"/>
    <col min="2310" max="2312" width="16.5" style="34" customWidth="1"/>
    <col min="2313" max="2558" width="12.125" style="34"/>
    <col min="2559" max="2559" width="12.125" style="34" customWidth="1"/>
    <col min="2560" max="2560" width="39.75" style="34" customWidth="1"/>
    <col min="2561" max="2563" width="16.5" style="34" customWidth="1"/>
    <col min="2564" max="2564" width="12.125" style="34" customWidth="1"/>
    <col min="2565" max="2565" width="37.25" style="34" customWidth="1"/>
    <col min="2566" max="2568" width="16.5" style="34" customWidth="1"/>
    <col min="2569" max="2814" width="12.125" style="34"/>
    <col min="2815" max="2815" width="12.125" style="34" customWidth="1"/>
    <col min="2816" max="2816" width="39.75" style="34" customWidth="1"/>
    <col min="2817" max="2819" width="16.5" style="34" customWidth="1"/>
    <col min="2820" max="2820" width="12.125" style="34" customWidth="1"/>
    <col min="2821" max="2821" width="37.25" style="34" customWidth="1"/>
    <col min="2822" max="2824" width="16.5" style="34" customWidth="1"/>
    <col min="2825" max="3070" width="12.125" style="34"/>
    <col min="3071" max="3071" width="12.125" style="34" customWidth="1"/>
    <col min="3072" max="3072" width="39.75" style="34" customWidth="1"/>
    <col min="3073" max="3075" width="16.5" style="34" customWidth="1"/>
    <col min="3076" max="3076" width="12.125" style="34" customWidth="1"/>
    <col min="3077" max="3077" width="37.25" style="34" customWidth="1"/>
    <col min="3078" max="3080" width="16.5" style="34" customWidth="1"/>
    <col min="3081" max="3326" width="12.125" style="34"/>
    <col min="3327" max="3327" width="12.125" style="34" customWidth="1"/>
    <col min="3328" max="3328" width="39.75" style="34" customWidth="1"/>
    <col min="3329" max="3331" width="16.5" style="34" customWidth="1"/>
    <col min="3332" max="3332" width="12.125" style="34" customWidth="1"/>
    <col min="3333" max="3333" width="37.25" style="34" customWidth="1"/>
    <col min="3334" max="3336" width="16.5" style="34" customWidth="1"/>
    <col min="3337" max="3582" width="12.125" style="34"/>
    <col min="3583" max="3583" width="12.125" style="34" customWidth="1"/>
    <col min="3584" max="3584" width="39.75" style="34" customWidth="1"/>
    <col min="3585" max="3587" width="16.5" style="34" customWidth="1"/>
    <col min="3588" max="3588" width="12.125" style="34" customWidth="1"/>
    <col min="3589" max="3589" width="37.25" style="34" customWidth="1"/>
    <col min="3590" max="3592" width="16.5" style="34" customWidth="1"/>
    <col min="3593" max="3838" width="12.125" style="34"/>
    <col min="3839" max="3839" width="12.125" style="34" customWidth="1"/>
    <col min="3840" max="3840" width="39.75" style="34" customWidth="1"/>
    <col min="3841" max="3843" width="16.5" style="34" customWidth="1"/>
    <col min="3844" max="3844" width="12.125" style="34" customWidth="1"/>
    <col min="3845" max="3845" width="37.25" style="34" customWidth="1"/>
    <col min="3846" max="3848" width="16.5" style="34" customWidth="1"/>
    <col min="3849" max="4094" width="12.125" style="34"/>
    <col min="4095" max="4095" width="12.125" style="34" customWidth="1"/>
    <col min="4096" max="4096" width="39.75" style="34" customWidth="1"/>
    <col min="4097" max="4099" width="16.5" style="34" customWidth="1"/>
    <col min="4100" max="4100" width="12.125" style="34" customWidth="1"/>
    <col min="4101" max="4101" width="37.25" style="34" customWidth="1"/>
    <col min="4102" max="4104" width="16.5" style="34" customWidth="1"/>
    <col min="4105" max="4350" width="12.125" style="34"/>
    <col min="4351" max="4351" width="12.125" style="34" customWidth="1"/>
    <col min="4352" max="4352" width="39.75" style="34" customWidth="1"/>
    <col min="4353" max="4355" width="16.5" style="34" customWidth="1"/>
    <col min="4356" max="4356" width="12.125" style="34" customWidth="1"/>
    <col min="4357" max="4357" width="37.25" style="34" customWidth="1"/>
    <col min="4358" max="4360" width="16.5" style="34" customWidth="1"/>
    <col min="4361" max="4606" width="12.125" style="34"/>
    <col min="4607" max="4607" width="12.125" style="34" customWidth="1"/>
    <col min="4608" max="4608" width="39.75" style="34" customWidth="1"/>
    <col min="4609" max="4611" width="16.5" style="34" customWidth="1"/>
    <col min="4612" max="4612" width="12.125" style="34" customWidth="1"/>
    <col min="4613" max="4613" width="37.25" style="34" customWidth="1"/>
    <col min="4614" max="4616" width="16.5" style="34" customWidth="1"/>
    <col min="4617" max="4862" width="12.125" style="34"/>
    <col min="4863" max="4863" width="12.125" style="34" customWidth="1"/>
    <col min="4864" max="4864" width="39.75" style="34" customWidth="1"/>
    <col min="4865" max="4867" width="16.5" style="34" customWidth="1"/>
    <col min="4868" max="4868" width="12.125" style="34" customWidth="1"/>
    <col min="4869" max="4869" width="37.25" style="34" customWidth="1"/>
    <col min="4870" max="4872" width="16.5" style="34" customWidth="1"/>
    <col min="4873" max="5118" width="12.125" style="34"/>
    <col min="5119" max="5119" width="12.125" style="34" customWidth="1"/>
    <col min="5120" max="5120" width="39.75" style="34" customWidth="1"/>
    <col min="5121" max="5123" width="16.5" style="34" customWidth="1"/>
    <col min="5124" max="5124" width="12.125" style="34" customWidth="1"/>
    <col min="5125" max="5125" width="37.25" style="34" customWidth="1"/>
    <col min="5126" max="5128" width="16.5" style="34" customWidth="1"/>
    <col min="5129" max="5374" width="12.125" style="34"/>
    <col min="5375" max="5375" width="12.125" style="34" customWidth="1"/>
    <col min="5376" max="5376" width="39.75" style="34" customWidth="1"/>
    <col min="5377" max="5379" width="16.5" style="34" customWidth="1"/>
    <col min="5380" max="5380" width="12.125" style="34" customWidth="1"/>
    <col min="5381" max="5381" width="37.25" style="34" customWidth="1"/>
    <col min="5382" max="5384" width="16.5" style="34" customWidth="1"/>
    <col min="5385" max="5630" width="12.125" style="34"/>
    <col min="5631" max="5631" width="12.125" style="34" customWidth="1"/>
    <col min="5632" max="5632" width="39.75" style="34" customWidth="1"/>
    <col min="5633" max="5635" width="16.5" style="34" customWidth="1"/>
    <col min="5636" max="5636" width="12.125" style="34" customWidth="1"/>
    <col min="5637" max="5637" width="37.25" style="34" customWidth="1"/>
    <col min="5638" max="5640" width="16.5" style="34" customWidth="1"/>
    <col min="5641" max="5886" width="12.125" style="34"/>
    <col min="5887" max="5887" width="12.125" style="34" customWidth="1"/>
    <col min="5888" max="5888" width="39.75" style="34" customWidth="1"/>
    <col min="5889" max="5891" width="16.5" style="34" customWidth="1"/>
    <col min="5892" max="5892" width="12.125" style="34" customWidth="1"/>
    <col min="5893" max="5893" width="37.25" style="34" customWidth="1"/>
    <col min="5894" max="5896" width="16.5" style="34" customWidth="1"/>
    <col min="5897" max="6142" width="12.125" style="34"/>
    <col min="6143" max="6143" width="12.125" style="34" customWidth="1"/>
    <col min="6144" max="6144" width="39.75" style="34" customWidth="1"/>
    <col min="6145" max="6147" width="16.5" style="34" customWidth="1"/>
    <col min="6148" max="6148" width="12.125" style="34" customWidth="1"/>
    <col min="6149" max="6149" width="37.25" style="34" customWidth="1"/>
    <col min="6150" max="6152" width="16.5" style="34" customWidth="1"/>
    <col min="6153" max="6398" width="12.125" style="34"/>
    <col min="6399" max="6399" width="12.125" style="34" customWidth="1"/>
    <col min="6400" max="6400" width="39.75" style="34" customWidth="1"/>
    <col min="6401" max="6403" width="16.5" style="34" customWidth="1"/>
    <col min="6404" max="6404" width="12.125" style="34" customWidth="1"/>
    <col min="6405" max="6405" width="37.25" style="34" customWidth="1"/>
    <col min="6406" max="6408" width="16.5" style="34" customWidth="1"/>
    <col min="6409" max="6654" width="12.125" style="34"/>
    <col min="6655" max="6655" width="12.125" style="34" customWidth="1"/>
    <col min="6656" max="6656" width="39.75" style="34" customWidth="1"/>
    <col min="6657" max="6659" width="16.5" style="34" customWidth="1"/>
    <col min="6660" max="6660" width="12.125" style="34" customWidth="1"/>
    <col min="6661" max="6661" width="37.25" style="34" customWidth="1"/>
    <col min="6662" max="6664" width="16.5" style="34" customWidth="1"/>
    <col min="6665" max="6910" width="12.125" style="34"/>
    <col min="6911" max="6911" width="12.125" style="34" customWidth="1"/>
    <col min="6912" max="6912" width="39.75" style="34" customWidth="1"/>
    <col min="6913" max="6915" width="16.5" style="34" customWidth="1"/>
    <col min="6916" max="6916" width="12.125" style="34" customWidth="1"/>
    <col min="6917" max="6917" width="37.25" style="34" customWidth="1"/>
    <col min="6918" max="6920" width="16.5" style="34" customWidth="1"/>
    <col min="6921" max="7166" width="12.125" style="34"/>
    <col min="7167" max="7167" width="12.125" style="34" customWidth="1"/>
    <col min="7168" max="7168" width="39.75" style="34" customWidth="1"/>
    <col min="7169" max="7171" width="16.5" style="34" customWidth="1"/>
    <col min="7172" max="7172" width="12.125" style="34" customWidth="1"/>
    <col min="7173" max="7173" width="37.25" style="34" customWidth="1"/>
    <col min="7174" max="7176" width="16.5" style="34" customWidth="1"/>
    <col min="7177" max="7422" width="12.125" style="34"/>
    <col min="7423" max="7423" width="12.125" style="34" customWidth="1"/>
    <col min="7424" max="7424" width="39.75" style="34" customWidth="1"/>
    <col min="7425" max="7427" width="16.5" style="34" customWidth="1"/>
    <col min="7428" max="7428" width="12.125" style="34" customWidth="1"/>
    <col min="7429" max="7429" width="37.25" style="34" customWidth="1"/>
    <col min="7430" max="7432" width="16.5" style="34" customWidth="1"/>
    <col min="7433" max="7678" width="12.125" style="34"/>
    <col min="7679" max="7679" width="12.125" style="34" customWidth="1"/>
    <col min="7680" max="7680" width="39.75" style="34" customWidth="1"/>
    <col min="7681" max="7683" width="16.5" style="34" customWidth="1"/>
    <col min="7684" max="7684" width="12.125" style="34" customWidth="1"/>
    <col min="7685" max="7685" width="37.25" style="34" customWidth="1"/>
    <col min="7686" max="7688" width="16.5" style="34" customWidth="1"/>
    <col min="7689" max="7934" width="12.125" style="34"/>
    <col min="7935" max="7935" width="12.125" style="34" customWidth="1"/>
    <col min="7936" max="7936" width="39.75" style="34" customWidth="1"/>
    <col min="7937" max="7939" width="16.5" style="34" customWidth="1"/>
    <col min="7940" max="7940" width="12.125" style="34" customWidth="1"/>
    <col min="7941" max="7941" width="37.25" style="34" customWidth="1"/>
    <col min="7942" max="7944" width="16.5" style="34" customWidth="1"/>
    <col min="7945" max="8190" width="12.125" style="34"/>
    <col min="8191" max="8191" width="12.125" style="34" customWidth="1"/>
    <col min="8192" max="8192" width="39.75" style="34" customWidth="1"/>
    <col min="8193" max="8195" width="16.5" style="34" customWidth="1"/>
    <col min="8196" max="8196" width="12.125" style="34" customWidth="1"/>
    <col min="8197" max="8197" width="37.25" style="34" customWidth="1"/>
    <col min="8198" max="8200" width="16.5" style="34" customWidth="1"/>
    <col min="8201" max="8446" width="12.125" style="34"/>
    <col min="8447" max="8447" width="12.125" style="34" customWidth="1"/>
    <col min="8448" max="8448" width="39.75" style="34" customWidth="1"/>
    <col min="8449" max="8451" width="16.5" style="34" customWidth="1"/>
    <col min="8452" max="8452" width="12.125" style="34" customWidth="1"/>
    <col min="8453" max="8453" width="37.25" style="34" customWidth="1"/>
    <col min="8454" max="8456" width="16.5" style="34" customWidth="1"/>
    <col min="8457" max="8702" width="12.125" style="34"/>
    <col min="8703" max="8703" width="12.125" style="34" customWidth="1"/>
    <col min="8704" max="8704" width="39.75" style="34" customWidth="1"/>
    <col min="8705" max="8707" width="16.5" style="34" customWidth="1"/>
    <col min="8708" max="8708" width="12.125" style="34" customWidth="1"/>
    <col min="8709" max="8709" width="37.25" style="34" customWidth="1"/>
    <col min="8710" max="8712" width="16.5" style="34" customWidth="1"/>
    <col min="8713" max="8958" width="12.125" style="34"/>
    <col min="8959" max="8959" width="12.125" style="34" customWidth="1"/>
    <col min="8960" max="8960" width="39.75" style="34" customWidth="1"/>
    <col min="8961" max="8963" width="16.5" style="34" customWidth="1"/>
    <col min="8964" max="8964" width="12.125" style="34" customWidth="1"/>
    <col min="8965" max="8965" width="37.25" style="34" customWidth="1"/>
    <col min="8966" max="8968" width="16.5" style="34" customWidth="1"/>
    <col min="8969" max="9214" width="12.125" style="34"/>
    <col min="9215" max="9215" width="12.125" style="34" customWidth="1"/>
    <col min="9216" max="9216" width="39.75" style="34" customWidth="1"/>
    <col min="9217" max="9219" width="16.5" style="34" customWidth="1"/>
    <col min="9220" max="9220" width="12.125" style="34" customWidth="1"/>
    <col min="9221" max="9221" width="37.25" style="34" customWidth="1"/>
    <col min="9222" max="9224" width="16.5" style="34" customWidth="1"/>
    <col min="9225" max="9470" width="12.125" style="34"/>
    <col min="9471" max="9471" width="12.125" style="34" customWidth="1"/>
    <col min="9472" max="9472" width="39.75" style="34" customWidth="1"/>
    <col min="9473" max="9475" width="16.5" style="34" customWidth="1"/>
    <col min="9476" max="9476" width="12.125" style="34" customWidth="1"/>
    <col min="9477" max="9477" width="37.25" style="34" customWidth="1"/>
    <col min="9478" max="9480" width="16.5" style="34" customWidth="1"/>
    <col min="9481" max="9726" width="12.125" style="34"/>
    <col min="9727" max="9727" width="12.125" style="34" customWidth="1"/>
    <col min="9728" max="9728" width="39.75" style="34" customWidth="1"/>
    <col min="9729" max="9731" width="16.5" style="34" customWidth="1"/>
    <col min="9732" max="9732" width="12.125" style="34" customWidth="1"/>
    <col min="9733" max="9733" width="37.25" style="34" customWidth="1"/>
    <col min="9734" max="9736" width="16.5" style="34" customWidth="1"/>
    <col min="9737" max="9982" width="12.125" style="34"/>
    <col min="9983" max="9983" width="12.125" style="34" customWidth="1"/>
    <col min="9984" max="9984" width="39.75" style="34" customWidth="1"/>
    <col min="9985" max="9987" width="16.5" style="34" customWidth="1"/>
    <col min="9988" max="9988" width="12.125" style="34" customWidth="1"/>
    <col min="9989" max="9989" width="37.25" style="34" customWidth="1"/>
    <col min="9990" max="9992" width="16.5" style="34" customWidth="1"/>
    <col min="9993" max="10238" width="12.125" style="34"/>
    <col min="10239" max="10239" width="12.125" style="34" customWidth="1"/>
    <col min="10240" max="10240" width="39.75" style="34" customWidth="1"/>
    <col min="10241" max="10243" width="16.5" style="34" customWidth="1"/>
    <col min="10244" max="10244" width="12.125" style="34" customWidth="1"/>
    <col min="10245" max="10245" width="37.25" style="34" customWidth="1"/>
    <col min="10246" max="10248" width="16.5" style="34" customWidth="1"/>
    <col min="10249" max="10494" width="12.125" style="34"/>
    <col min="10495" max="10495" width="12.125" style="34" customWidth="1"/>
    <col min="10496" max="10496" width="39.75" style="34" customWidth="1"/>
    <col min="10497" max="10499" width="16.5" style="34" customWidth="1"/>
    <col min="10500" max="10500" width="12.125" style="34" customWidth="1"/>
    <col min="10501" max="10501" width="37.25" style="34" customWidth="1"/>
    <col min="10502" max="10504" width="16.5" style="34" customWidth="1"/>
    <col min="10505" max="10750" width="12.125" style="34"/>
    <col min="10751" max="10751" width="12.125" style="34" customWidth="1"/>
    <col min="10752" max="10752" width="39.75" style="34" customWidth="1"/>
    <col min="10753" max="10755" width="16.5" style="34" customWidth="1"/>
    <col min="10756" max="10756" width="12.125" style="34" customWidth="1"/>
    <col min="10757" max="10757" width="37.25" style="34" customWidth="1"/>
    <col min="10758" max="10760" width="16.5" style="34" customWidth="1"/>
    <col min="10761" max="11006" width="12.125" style="34"/>
    <col min="11007" max="11007" width="12.125" style="34" customWidth="1"/>
    <col min="11008" max="11008" width="39.75" style="34" customWidth="1"/>
    <col min="11009" max="11011" width="16.5" style="34" customWidth="1"/>
    <col min="11012" max="11012" width="12.125" style="34" customWidth="1"/>
    <col min="11013" max="11013" width="37.25" style="34" customWidth="1"/>
    <col min="11014" max="11016" width="16.5" style="34" customWidth="1"/>
    <col min="11017" max="11262" width="12.125" style="34"/>
    <col min="11263" max="11263" width="12.125" style="34" customWidth="1"/>
    <col min="11264" max="11264" width="39.75" style="34" customWidth="1"/>
    <col min="11265" max="11267" width="16.5" style="34" customWidth="1"/>
    <col min="11268" max="11268" width="12.125" style="34" customWidth="1"/>
    <col min="11269" max="11269" width="37.25" style="34" customWidth="1"/>
    <col min="11270" max="11272" width="16.5" style="34" customWidth="1"/>
    <col min="11273" max="11518" width="12.125" style="34"/>
    <col min="11519" max="11519" width="12.125" style="34" customWidth="1"/>
    <col min="11520" max="11520" width="39.75" style="34" customWidth="1"/>
    <col min="11521" max="11523" width="16.5" style="34" customWidth="1"/>
    <col min="11524" max="11524" width="12.125" style="34" customWidth="1"/>
    <col min="11525" max="11525" width="37.25" style="34" customWidth="1"/>
    <col min="11526" max="11528" width="16.5" style="34" customWidth="1"/>
    <col min="11529" max="11774" width="12.125" style="34"/>
    <col min="11775" max="11775" width="12.125" style="34" customWidth="1"/>
    <col min="11776" max="11776" width="39.75" style="34" customWidth="1"/>
    <col min="11777" max="11779" width="16.5" style="34" customWidth="1"/>
    <col min="11780" max="11780" width="12.125" style="34" customWidth="1"/>
    <col min="11781" max="11781" width="37.25" style="34" customWidth="1"/>
    <col min="11782" max="11784" width="16.5" style="34" customWidth="1"/>
    <col min="11785" max="12030" width="12.125" style="34"/>
    <col min="12031" max="12031" width="12.125" style="34" customWidth="1"/>
    <col min="12032" max="12032" width="39.75" style="34" customWidth="1"/>
    <col min="12033" max="12035" width="16.5" style="34" customWidth="1"/>
    <col min="12036" max="12036" width="12.125" style="34" customWidth="1"/>
    <col min="12037" max="12037" width="37.25" style="34" customWidth="1"/>
    <col min="12038" max="12040" width="16.5" style="34" customWidth="1"/>
    <col min="12041" max="12286" width="12.125" style="34"/>
    <col min="12287" max="12287" width="12.125" style="34" customWidth="1"/>
    <col min="12288" max="12288" width="39.75" style="34" customWidth="1"/>
    <col min="12289" max="12291" width="16.5" style="34" customWidth="1"/>
    <col min="12292" max="12292" width="12.125" style="34" customWidth="1"/>
    <col min="12293" max="12293" width="37.25" style="34" customWidth="1"/>
    <col min="12294" max="12296" width="16.5" style="34" customWidth="1"/>
    <col min="12297" max="12542" width="12.125" style="34"/>
    <col min="12543" max="12543" width="12.125" style="34" customWidth="1"/>
    <col min="12544" max="12544" width="39.75" style="34" customWidth="1"/>
    <col min="12545" max="12547" width="16.5" style="34" customWidth="1"/>
    <col min="12548" max="12548" width="12.125" style="34" customWidth="1"/>
    <col min="12549" max="12549" width="37.25" style="34" customWidth="1"/>
    <col min="12550" max="12552" width="16.5" style="34" customWidth="1"/>
    <col min="12553" max="12798" width="12.125" style="34"/>
    <col min="12799" max="12799" width="12.125" style="34" customWidth="1"/>
    <col min="12800" max="12800" width="39.75" style="34" customWidth="1"/>
    <col min="12801" max="12803" width="16.5" style="34" customWidth="1"/>
    <col min="12804" max="12804" width="12.125" style="34" customWidth="1"/>
    <col min="12805" max="12805" width="37.25" style="34" customWidth="1"/>
    <col min="12806" max="12808" width="16.5" style="34" customWidth="1"/>
    <col min="12809" max="13054" width="12.125" style="34"/>
    <col min="13055" max="13055" width="12.125" style="34" customWidth="1"/>
    <col min="13056" max="13056" width="39.75" style="34" customWidth="1"/>
    <col min="13057" max="13059" width="16.5" style="34" customWidth="1"/>
    <col min="13060" max="13060" width="12.125" style="34" customWidth="1"/>
    <col min="13061" max="13061" width="37.25" style="34" customWidth="1"/>
    <col min="13062" max="13064" width="16.5" style="34" customWidth="1"/>
    <col min="13065" max="13310" width="12.125" style="34"/>
    <col min="13311" max="13311" width="12.125" style="34" customWidth="1"/>
    <col min="13312" max="13312" width="39.75" style="34" customWidth="1"/>
    <col min="13313" max="13315" width="16.5" style="34" customWidth="1"/>
    <col min="13316" max="13316" width="12.125" style="34" customWidth="1"/>
    <col min="13317" max="13317" width="37.25" style="34" customWidth="1"/>
    <col min="13318" max="13320" width="16.5" style="34" customWidth="1"/>
    <col min="13321" max="13566" width="12.125" style="34"/>
    <col min="13567" max="13567" width="12.125" style="34" customWidth="1"/>
    <col min="13568" max="13568" width="39.75" style="34" customWidth="1"/>
    <col min="13569" max="13571" width="16.5" style="34" customWidth="1"/>
    <col min="13572" max="13572" width="12.125" style="34" customWidth="1"/>
    <col min="13573" max="13573" width="37.25" style="34" customWidth="1"/>
    <col min="13574" max="13576" width="16.5" style="34" customWidth="1"/>
    <col min="13577" max="13822" width="12.125" style="34"/>
    <col min="13823" max="13823" width="12.125" style="34" customWidth="1"/>
    <col min="13824" max="13824" width="39.75" style="34" customWidth="1"/>
    <col min="13825" max="13827" width="16.5" style="34" customWidth="1"/>
    <col min="13828" max="13828" width="12.125" style="34" customWidth="1"/>
    <col min="13829" max="13829" width="37.25" style="34" customWidth="1"/>
    <col min="13830" max="13832" width="16.5" style="34" customWidth="1"/>
    <col min="13833" max="14078" width="12.125" style="34"/>
    <col min="14079" max="14079" width="12.125" style="34" customWidth="1"/>
    <col min="14080" max="14080" width="39.75" style="34" customWidth="1"/>
    <col min="14081" max="14083" width="16.5" style="34" customWidth="1"/>
    <col min="14084" max="14084" width="12.125" style="34" customWidth="1"/>
    <col min="14085" max="14085" width="37.25" style="34" customWidth="1"/>
    <col min="14086" max="14088" width="16.5" style="34" customWidth="1"/>
    <col min="14089" max="14334" width="12.125" style="34"/>
    <col min="14335" max="14335" width="12.125" style="34" customWidth="1"/>
    <col min="14336" max="14336" width="39.75" style="34" customWidth="1"/>
    <col min="14337" max="14339" width="16.5" style="34" customWidth="1"/>
    <col min="14340" max="14340" width="12.125" style="34" customWidth="1"/>
    <col min="14341" max="14341" width="37.25" style="34" customWidth="1"/>
    <col min="14342" max="14344" width="16.5" style="34" customWidth="1"/>
    <col min="14345" max="14590" width="12.125" style="34"/>
    <col min="14591" max="14591" width="12.125" style="34" customWidth="1"/>
    <col min="14592" max="14592" width="39.75" style="34" customWidth="1"/>
    <col min="14593" max="14595" width="16.5" style="34" customWidth="1"/>
    <col min="14596" max="14596" width="12.125" style="34" customWidth="1"/>
    <col min="14597" max="14597" width="37.25" style="34" customWidth="1"/>
    <col min="14598" max="14600" width="16.5" style="34" customWidth="1"/>
    <col min="14601" max="14846" width="12.125" style="34"/>
    <col min="14847" max="14847" width="12.125" style="34" customWidth="1"/>
    <col min="14848" max="14848" width="39.75" style="34" customWidth="1"/>
    <col min="14849" max="14851" width="16.5" style="34" customWidth="1"/>
    <col min="14852" max="14852" width="12.125" style="34" customWidth="1"/>
    <col min="14853" max="14853" width="37.25" style="34" customWidth="1"/>
    <col min="14854" max="14856" width="16.5" style="34" customWidth="1"/>
    <col min="14857" max="15102" width="12.125" style="34"/>
    <col min="15103" max="15103" width="12.125" style="34" customWidth="1"/>
    <col min="15104" max="15104" width="39.75" style="34" customWidth="1"/>
    <col min="15105" max="15107" width="16.5" style="34" customWidth="1"/>
    <col min="15108" max="15108" width="12.125" style="34" customWidth="1"/>
    <col min="15109" max="15109" width="37.25" style="34" customWidth="1"/>
    <col min="15110" max="15112" width="16.5" style="34" customWidth="1"/>
    <col min="15113" max="15358" width="12.125" style="34"/>
    <col min="15359" max="15359" width="12.125" style="34" customWidth="1"/>
    <col min="15360" max="15360" width="39.75" style="34" customWidth="1"/>
    <col min="15361" max="15363" width="16.5" style="34" customWidth="1"/>
    <col min="15364" max="15364" width="12.125" style="34" customWidth="1"/>
    <col min="15365" max="15365" width="37.25" style="34" customWidth="1"/>
    <col min="15366" max="15368" width="16.5" style="34" customWidth="1"/>
    <col min="15369" max="15614" width="12.125" style="34"/>
    <col min="15615" max="15615" width="12.125" style="34" customWidth="1"/>
    <col min="15616" max="15616" width="39.75" style="34" customWidth="1"/>
    <col min="15617" max="15619" width="16.5" style="34" customWidth="1"/>
    <col min="15620" max="15620" width="12.125" style="34" customWidth="1"/>
    <col min="15621" max="15621" width="37.25" style="34" customWidth="1"/>
    <col min="15622" max="15624" width="16.5" style="34" customWidth="1"/>
    <col min="15625" max="15870" width="12.125" style="34"/>
    <col min="15871" max="15871" width="12.125" style="34" customWidth="1"/>
    <col min="15872" max="15872" width="39.75" style="34" customWidth="1"/>
    <col min="15873" max="15875" width="16.5" style="34" customWidth="1"/>
    <col min="15876" max="15876" width="12.125" style="34" customWidth="1"/>
    <col min="15877" max="15877" width="37.25" style="34" customWidth="1"/>
    <col min="15878" max="15880" width="16.5" style="34" customWidth="1"/>
    <col min="15881" max="16126" width="12.125" style="34"/>
    <col min="16127" max="16127" width="12.125" style="34" customWidth="1"/>
    <col min="16128" max="16128" width="39.75" style="34" customWidth="1"/>
    <col min="16129" max="16131" width="16.5" style="34" customWidth="1"/>
    <col min="16132" max="16132" width="12.125" style="34" customWidth="1"/>
    <col min="16133" max="16133" width="37.25" style="34" customWidth="1"/>
    <col min="16134" max="16136" width="16.5" style="34" customWidth="1"/>
    <col min="16137" max="16384" width="12.125" style="34"/>
  </cols>
  <sheetData>
    <row r="1" customHeight="1" spans="1:1">
      <c r="A1" s="34" t="s">
        <v>1507</v>
      </c>
    </row>
    <row r="2" ht="33.95" customHeight="1" spans="1:8">
      <c r="A2" s="35" t="s">
        <v>1508</v>
      </c>
      <c r="B2" s="35"/>
      <c r="C2" s="35"/>
      <c r="D2" s="35"/>
      <c r="E2" s="35"/>
      <c r="F2" s="35"/>
      <c r="G2" s="35"/>
      <c r="H2" s="35"/>
    </row>
    <row r="3" ht="16.9" customHeight="1" spans="1:8">
      <c r="A3" s="48"/>
      <c r="B3" s="48"/>
      <c r="C3" s="48"/>
      <c r="D3" s="48"/>
      <c r="E3" s="48"/>
      <c r="F3" s="48"/>
      <c r="G3" s="48"/>
      <c r="H3" s="49" t="s">
        <v>54</v>
      </c>
    </row>
    <row r="4" s="46" customFormat="1" ht="25.5" customHeight="1" spans="1:8">
      <c r="A4" s="50" t="s">
        <v>55</v>
      </c>
      <c r="B4" s="50" t="s">
        <v>61</v>
      </c>
      <c r="C4" s="50" t="s">
        <v>62</v>
      </c>
      <c r="D4" s="51" t="s">
        <v>124</v>
      </c>
      <c r="E4" s="50" t="s">
        <v>55</v>
      </c>
      <c r="F4" s="50" t="s">
        <v>61</v>
      </c>
      <c r="G4" s="50" t="s">
        <v>62</v>
      </c>
      <c r="H4" s="50" t="s">
        <v>124</v>
      </c>
    </row>
    <row r="5" s="58" customFormat="1" ht="25.5" customHeight="1" spans="1:8">
      <c r="A5" s="59" t="s">
        <v>1509</v>
      </c>
      <c r="B5" s="59"/>
      <c r="C5" s="59"/>
      <c r="D5" s="60"/>
      <c r="E5" s="59" t="s">
        <v>1510</v>
      </c>
      <c r="F5" s="59"/>
      <c r="G5" s="59"/>
      <c r="H5" s="61"/>
    </row>
    <row r="6" s="58" customFormat="1" ht="25.5" customHeight="1" spans="1:8">
      <c r="A6" s="59" t="s">
        <v>1511</v>
      </c>
      <c r="B6" s="62">
        <v>277000</v>
      </c>
      <c r="C6" s="63">
        <v>303000</v>
      </c>
      <c r="D6" s="63">
        <v>303000</v>
      </c>
      <c r="E6" s="59" t="s">
        <v>1512</v>
      </c>
      <c r="F6" s="59"/>
      <c r="G6" s="59"/>
      <c r="H6" s="64"/>
    </row>
    <row r="7" s="58" customFormat="1" ht="25.5" customHeight="1" spans="1:8">
      <c r="A7" s="59" t="s">
        <v>1513</v>
      </c>
      <c r="B7" s="59"/>
      <c r="C7" s="59"/>
      <c r="D7" s="63"/>
      <c r="E7" s="59" t="s">
        <v>1514</v>
      </c>
      <c r="F7" s="59"/>
      <c r="G7" s="59"/>
      <c r="H7" s="64"/>
    </row>
    <row r="8" s="58" customFormat="1" ht="25.5" customHeight="1" spans="1:8">
      <c r="A8" s="59" t="s">
        <v>1515</v>
      </c>
      <c r="B8" s="59"/>
      <c r="C8" s="59"/>
      <c r="D8" s="63"/>
      <c r="E8" s="59" t="s">
        <v>1516</v>
      </c>
      <c r="F8" s="59"/>
      <c r="G8" s="59"/>
      <c r="H8" s="64"/>
    </row>
    <row r="9" s="58" customFormat="1" ht="25.5" customHeight="1" spans="1:8">
      <c r="A9" s="59" t="s">
        <v>1517</v>
      </c>
      <c r="B9" s="59"/>
      <c r="C9" s="59"/>
      <c r="D9" s="63">
        <v>0</v>
      </c>
      <c r="E9" s="59" t="s">
        <v>1518</v>
      </c>
      <c r="F9" s="62">
        <v>28680</v>
      </c>
      <c r="G9" s="64">
        <v>28680</v>
      </c>
      <c r="H9" s="64">
        <v>28680</v>
      </c>
    </row>
    <row r="10" s="58" customFormat="1" ht="25.5" customHeight="1" spans="1:8">
      <c r="A10" s="61" t="s">
        <v>1519</v>
      </c>
      <c r="B10" s="60">
        <f t="shared" ref="B10:D10" si="0">SUM(B5,B6,B7,B8,B9)</f>
        <v>277000</v>
      </c>
      <c r="C10" s="60">
        <f t="shared" si="0"/>
        <v>303000</v>
      </c>
      <c r="D10" s="60">
        <f t="shared" si="0"/>
        <v>303000</v>
      </c>
      <c r="E10" s="61" t="s">
        <v>1520</v>
      </c>
      <c r="F10" s="64">
        <f>SUM(F5:F9)</f>
        <v>28680</v>
      </c>
      <c r="G10" s="64">
        <f>SUM(G5:G9)</f>
        <v>28680</v>
      </c>
      <c r="H10" s="64">
        <f>SUM(H5:H9)</f>
        <v>28680</v>
      </c>
    </row>
    <row r="11" s="58" customFormat="1" ht="25.5" customHeight="1" spans="1:8">
      <c r="A11" s="59" t="s">
        <v>1258</v>
      </c>
      <c r="B11" s="59"/>
      <c r="C11" s="59"/>
      <c r="D11" s="63"/>
      <c r="E11" s="59" t="s">
        <v>1259</v>
      </c>
      <c r="F11" s="59"/>
      <c r="G11" s="64"/>
      <c r="H11" s="64"/>
    </row>
    <row r="12" s="58" customFormat="1" ht="25.5" customHeight="1" spans="1:8">
      <c r="A12" s="59" t="s">
        <v>1260</v>
      </c>
      <c r="B12" s="59"/>
      <c r="C12" s="59"/>
      <c r="D12" s="63"/>
      <c r="E12" s="59" t="s">
        <v>1404</v>
      </c>
      <c r="F12" s="65">
        <v>248320</v>
      </c>
      <c r="G12" s="65">
        <v>274320</v>
      </c>
      <c r="H12" s="65">
        <v>274320</v>
      </c>
    </row>
    <row r="13" s="58" customFormat="1" ht="25.5" customHeight="1" spans="1:8">
      <c r="A13" s="59" t="s">
        <v>1443</v>
      </c>
      <c r="B13" s="59"/>
      <c r="C13" s="59"/>
      <c r="D13" s="63"/>
      <c r="E13" s="59" t="s">
        <v>1265</v>
      </c>
      <c r="F13" s="59"/>
      <c r="G13" s="64"/>
      <c r="H13" s="64"/>
    </row>
    <row r="14" s="58" customFormat="1" ht="25.5" customHeight="1" spans="1:8">
      <c r="A14" s="61" t="s">
        <v>1521</v>
      </c>
      <c r="B14" s="60">
        <f t="shared" ref="B14:D14" si="1">B10+SUM(B11:B13)</f>
        <v>277000</v>
      </c>
      <c r="C14" s="60">
        <f t="shared" si="1"/>
        <v>303000</v>
      </c>
      <c r="D14" s="60">
        <f t="shared" si="1"/>
        <v>303000</v>
      </c>
      <c r="E14" s="61" t="s">
        <v>1522</v>
      </c>
      <c r="F14" s="60">
        <f>F10+SUM(F11:F13)</f>
        <v>277000</v>
      </c>
      <c r="G14" s="60">
        <f>G10+SUM(G11:G13)</f>
        <v>303000</v>
      </c>
      <c r="H14" s="60">
        <f>H10+SUM(H11:H13)</f>
        <v>303000</v>
      </c>
    </row>
    <row r="15" ht="16.9" customHeight="1"/>
    <row r="16" ht="16.9" customHeight="1"/>
    <row r="17" ht="16.9" customHeight="1"/>
    <row r="18" ht="16.9" customHeight="1"/>
    <row r="19" ht="16.9" customHeight="1"/>
    <row r="20" ht="16.9" customHeight="1"/>
    <row r="21" ht="16.9" customHeight="1" spans="1:7">
      <c r="A21" s="44"/>
      <c r="B21" s="44"/>
      <c r="C21" s="44"/>
      <c r="D21" s="44"/>
      <c r="E21" s="44"/>
      <c r="F21" s="44"/>
      <c r="G21" s="44"/>
    </row>
    <row r="22" ht="16.9" customHeight="1"/>
  </sheetData>
  <mergeCells count="1">
    <mergeCell ref="A2:H2"/>
  </mergeCells>
  <pageMargins left="0.708661417322835" right="0.47244094488189" top="0.748031496062992" bottom="0.748031496062992" header="0.31496062992126" footer="0.52"/>
  <pageSetup paperSize="9" orientation="landscape"/>
  <headerFooter>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G22"/>
  <sheetViews>
    <sheetView tabSelected="1" workbookViewId="0">
      <selection activeCell="N17" sqref="N17"/>
    </sheetView>
  </sheetViews>
  <sheetFormatPr defaultColWidth="12.125" defaultRowHeight="15.6" customHeight="1" outlineLevelCol="6"/>
  <cols>
    <col min="1" max="1" width="46.75" style="34" customWidth="1"/>
    <col min="2" max="2" width="18.25" style="34" customWidth="1"/>
    <col min="3" max="3" width="46.625" style="34" customWidth="1"/>
    <col min="4" max="4" width="20.5" style="34" customWidth="1"/>
    <col min="5" max="250" width="12.125" style="34"/>
    <col min="251" max="251" width="12.125" style="34" customWidth="1"/>
    <col min="252" max="252" width="39.75" style="34" customWidth="1"/>
    <col min="253" max="255" width="16.5" style="34" customWidth="1"/>
    <col min="256" max="256" width="12.125" style="34" customWidth="1"/>
    <col min="257" max="257" width="37.25" style="34" customWidth="1"/>
    <col min="258" max="260" width="16.5" style="34" customWidth="1"/>
    <col min="261" max="506" width="12.125" style="34"/>
    <col min="507" max="507" width="12.125" style="34" customWidth="1"/>
    <col min="508" max="508" width="39.75" style="34" customWidth="1"/>
    <col min="509" max="511" width="16.5" style="34" customWidth="1"/>
    <col min="512" max="512" width="12.125" style="34" customWidth="1"/>
    <col min="513" max="513" width="37.25" style="34" customWidth="1"/>
    <col min="514" max="516" width="16.5" style="34" customWidth="1"/>
    <col min="517" max="762" width="12.125" style="34"/>
    <col min="763" max="763" width="12.125" style="34" customWidth="1"/>
    <col min="764" max="764" width="39.75" style="34" customWidth="1"/>
    <col min="765" max="767" width="16.5" style="34" customWidth="1"/>
    <col min="768" max="768" width="12.125" style="34" customWidth="1"/>
    <col min="769" max="769" width="37.25" style="34" customWidth="1"/>
    <col min="770" max="772" width="16.5" style="34" customWidth="1"/>
    <col min="773" max="1018" width="12.125" style="34"/>
    <col min="1019" max="1019" width="12.125" style="34" customWidth="1"/>
    <col min="1020" max="1020" width="39.75" style="34" customWidth="1"/>
    <col min="1021" max="1023" width="16.5" style="34" customWidth="1"/>
    <col min="1024" max="1024" width="12.125" style="34" customWidth="1"/>
    <col min="1025" max="1025" width="37.25" style="34" customWidth="1"/>
    <col min="1026" max="1028" width="16.5" style="34" customWidth="1"/>
    <col min="1029" max="1274" width="12.125" style="34"/>
    <col min="1275" max="1275" width="12.125" style="34" customWidth="1"/>
    <col min="1276" max="1276" width="39.75" style="34" customWidth="1"/>
    <col min="1277" max="1279" width="16.5" style="34" customWidth="1"/>
    <col min="1280" max="1280" width="12.125" style="34" customWidth="1"/>
    <col min="1281" max="1281" width="37.25" style="34" customWidth="1"/>
    <col min="1282" max="1284" width="16.5" style="34" customWidth="1"/>
    <col min="1285" max="1530" width="12.125" style="34"/>
    <col min="1531" max="1531" width="12.125" style="34" customWidth="1"/>
    <col min="1532" max="1532" width="39.75" style="34" customWidth="1"/>
    <col min="1533" max="1535" width="16.5" style="34" customWidth="1"/>
    <col min="1536" max="1536" width="12.125" style="34" customWidth="1"/>
    <col min="1537" max="1537" width="37.25" style="34" customWidth="1"/>
    <col min="1538" max="1540" width="16.5" style="34" customWidth="1"/>
    <col min="1541" max="1786" width="12.125" style="34"/>
    <col min="1787" max="1787" width="12.125" style="34" customWidth="1"/>
    <col min="1788" max="1788" width="39.75" style="34" customWidth="1"/>
    <col min="1789" max="1791" width="16.5" style="34" customWidth="1"/>
    <col min="1792" max="1792" width="12.125" style="34" customWidth="1"/>
    <col min="1793" max="1793" width="37.25" style="34" customWidth="1"/>
    <col min="1794" max="1796" width="16.5" style="34" customWidth="1"/>
    <col min="1797" max="2042" width="12.125" style="34"/>
    <col min="2043" max="2043" width="12.125" style="34" customWidth="1"/>
    <col min="2044" max="2044" width="39.75" style="34" customWidth="1"/>
    <col min="2045" max="2047" width="16.5" style="34" customWidth="1"/>
    <col min="2048" max="2048" width="12.125" style="34" customWidth="1"/>
    <col min="2049" max="2049" width="37.25" style="34" customWidth="1"/>
    <col min="2050" max="2052" width="16.5" style="34" customWidth="1"/>
    <col min="2053" max="2298" width="12.125" style="34"/>
    <col min="2299" max="2299" width="12.125" style="34" customWidth="1"/>
    <col min="2300" max="2300" width="39.75" style="34" customWidth="1"/>
    <col min="2301" max="2303" width="16.5" style="34" customWidth="1"/>
    <col min="2304" max="2304" width="12.125" style="34" customWidth="1"/>
    <col min="2305" max="2305" width="37.25" style="34" customWidth="1"/>
    <col min="2306" max="2308" width="16.5" style="34" customWidth="1"/>
    <col min="2309" max="2554" width="12.125" style="34"/>
    <col min="2555" max="2555" width="12.125" style="34" customWidth="1"/>
    <col min="2556" max="2556" width="39.75" style="34" customWidth="1"/>
    <col min="2557" max="2559" width="16.5" style="34" customWidth="1"/>
    <col min="2560" max="2560" width="12.125" style="34" customWidth="1"/>
    <col min="2561" max="2561" width="37.25" style="34" customWidth="1"/>
    <col min="2562" max="2564" width="16.5" style="34" customWidth="1"/>
    <col min="2565" max="2810" width="12.125" style="34"/>
    <col min="2811" max="2811" width="12.125" style="34" customWidth="1"/>
    <col min="2812" max="2812" width="39.75" style="34" customWidth="1"/>
    <col min="2813" max="2815" width="16.5" style="34" customWidth="1"/>
    <col min="2816" max="2816" width="12.125" style="34" customWidth="1"/>
    <col min="2817" max="2817" width="37.25" style="34" customWidth="1"/>
    <col min="2818" max="2820" width="16.5" style="34" customWidth="1"/>
    <col min="2821" max="3066" width="12.125" style="34"/>
    <col min="3067" max="3067" width="12.125" style="34" customWidth="1"/>
    <col min="3068" max="3068" width="39.75" style="34" customWidth="1"/>
    <col min="3069" max="3071" width="16.5" style="34" customWidth="1"/>
    <col min="3072" max="3072" width="12.125" style="34" customWidth="1"/>
    <col min="3073" max="3073" width="37.25" style="34" customWidth="1"/>
    <col min="3074" max="3076" width="16.5" style="34" customWidth="1"/>
    <col min="3077" max="3322" width="12.125" style="34"/>
    <col min="3323" max="3323" width="12.125" style="34" customWidth="1"/>
    <col min="3324" max="3324" width="39.75" style="34" customWidth="1"/>
    <col min="3325" max="3327" width="16.5" style="34" customWidth="1"/>
    <col min="3328" max="3328" width="12.125" style="34" customWidth="1"/>
    <col min="3329" max="3329" width="37.25" style="34" customWidth="1"/>
    <col min="3330" max="3332" width="16.5" style="34" customWidth="1"/>
    <col min="3333" max="3578" width="12.125" style="34"/>
    <col min="3579" max="3579" width="12.125" style="34" customWidth="1"/>
    <col min="3580" max="3580" width="39.75" style="34" customWidth="1"/>
    <col min="3581" max="3583" width="16.5" style="34" customWidth="1"/>
    <col min="3584" max="3584" width="12.125" style="34" customWidth="1"/>
    <col min="3585" max="3585" width="37.25" style="34" customWidth="1"/>
    <col min="3586" max="3588" width="16.5" style="34" customWidth="1"/>
    <col min="3589" max="3834" width="12.125" style="34"/>
    <col min="3835" max="3835" width="12.125" style="34" customWidth="1"/>
    <col min="3836" max="3836" width="39.75" style="34" customWidth="1"/>
    <col min="3837" max="3839" width="16.5" style="34" customWidth="1"/>
    <col min="3840" max="3840" width="12.125" style="34" customWidth="1"/>
    <col min="3841" max="3841" width="37.25" style="34" customWidth="1"/>
    <col min="3842" max="3844" width="16.5" style="34" customWidth="1"/>
    <col min="3845" max="4090" width="12.125" style="34"/>
    <col min="4091" max="4091" width="12.125" style="34" customWidth="1"/>
    <col min="4092" max="4092" width="39.75" style="34" customWidth="1"/>
    <col min="4093" max="4095" width="16.5" style="34" customWidth="1"/>
    <col min="4096" max="4096" width="12.125" style="34" customWidth="1"/>
    <col min="4097" max="4097" width="37.25" style="34" customWidth="1"/>
    <col min="4098" max="4100" width="16.5" style="34" customWidth="1"/>
    <col min="4101" max="4346" width="12.125" style="34"/>
    <col min="4347" max="4347" width="12.125" style="34" customWidth="1"/>
    <col min="4348" max="4348" width="39.75" style="34" customWidth="1"/>
    <col min="4349" max="4351" width="16.5" style="34" customWidth="1"/>
    <col min="4352" max="4352" width="12.125" style="34" customWidth="1"/>
    <col min="4353" max="4353" width="37.25" style="34" customWidth="1"/>
    <col min="4354" max="4356" width="16.5" style="34" customWidth="1"/>
    <col min="4357" max="4602" width="12.125" style="34"/>
    <col min="4603" max="4603" width="12.125" style="34" customWidth="1"/>
    <col min="4604" max="4604" width="39.75" style="34" customWidth="1"/>
    <col min="4605" max="4607" width="16.5" style="34" customWidth="1"/>
    <col min="4608" max="4608" width="12.125" style="34" customWidth="1"/>
    <col min="4609" max="4609" width="37.25" style="34" customWidth="1"/>
    <col min="4610" max="4612" width="16.5" style="34" customWidth="1"/>
    <col min="4613" max="4858" width="12.125" style="34"/>
    <col min="4859" max="4859" width="12.125" style="34" customWidth="1"/>
    <col min="4860" max="4860" width="39.75" style="34" customWidth="1"/>
    <col min="4861" max="4863" width="16.5" style="34" customWidth="1"/>
    <col min="4864" max="4864" width="12.125" style="34" customWidth="1"/>
    <col min="4865" max="4865" width="37.25" style="34" customWidth="1"/>
    <col min="4866" max="4868" width="16.5" style="34" customWidth="1"/>
    <col min="4869" max="5114" width="12.125" style="34"/>
    <col min="5115" max="5115" width="12.125" style="34" customWidth="1"/>
    <col min="5116" max="5116" width="39.75" style="34" customWidth="1"/>
    <col min="5117" max="5119" width="16.5" style="34" customWidth="1"/>
    <col min="5120" max="5120" width="12.125" style="34" customWidth="1"/>
    <col min="5121" max="5121" width="37.25" style="34" customWidth="1"/>
    <col min="5122" max="5124" width="16.5" style="34" customWidth="1"/>
    <col min="5125" max="5370" width="12.125" style="34"/>
    <col min="5371" max="5371" width="12.125" style="34" customWidth="1"/>
    <col min="5372" max="5372" width="39.75" style="34" customWidth="1"/>
    <col min="5373" max="5375" width="16.5" style="34" customWidth="1"/>
    <col min="5376" max="5376" width="12.125" style="34" customWidth="1"/>
    <col min="5377" max="5377" width="37.25" style="34" customWidth="1"/>
    <col min="5378" max="5380" width="16.5" style="34" customWidth="1"/>
    <col min="5381" max="5626" width="12.125" style="34"/>
    <col min="5627" max="5627" width="12.125" style="34" customWidth="1"/>
    <col min="5628" max="5628" width="39.75" style="34" customWidth="1"/>
    <col min="5629" max="5631" width="16.5" style="34" customWidth="1"/>
    <col min="5632" max="5632" width="12.125" style="34" customWidth="1"/>
    <col min="5633" max="5633" width="37.25" style="34" customWidth="1"/>
    <col min="5634" max="5636" width="16.5" style="34" customWidth="1"/>
    <col min="5637" max="5882" width="12.125" style="34"/>
    <col min="5883" max="5883" width="12.125" style="34" customWidth="1"/>
    <col min="5884" max="5884" width="39.75" style="34" customWidth="1"/>
    <col min="5885" max="5887" width="16.5" style="34" customWidth="1"/>
    <col min="5888" max="5888" width="12.125" style="34" customWidth="1"/>
    <col min="5889" max="5889" width="37.25" style="34" customWidth="1"/>
    <col min="5890" max="5892" width="16.5" style="34" customWidth="1"/>
    <col min="5893" max="6138" width="12.125" style="34"/>
    <col min="6139" max="6139" width="12.125" style="34" customWidth="1"/>
    <col min="6140" max="6140" width="39.75" style="34" customWidth="1"/>
    <col min="6141" max="6143" width="16.5" style="34" customWidth="1"/>
    <col min="6144" max="6144" width="12.125" style="34" customWidth="1"/>
    <col min="6145" max="6145" width="37.25" style="34" customWidth="1"/>
    <col min="6146" max="6148" width="16.5" style="34" customWidth="1"/>
    <col min="6149" max="6394" width="12.125" style="34"/>
    <col min="6395" max="6395" width="12.125" style="34" customWidth="1"/>
    <col min="6396" max="6396" width="39.75" style="34" customWidth="1"/>
    <col min="6397" max="6399" width="16.5" style="34" customWidth="1"/>
    <col min="6400" max="6400" width="12.125" style="34" customWidth="1"/>
    <col min="6401" max="6401" width="37.25" style="34" customWidth="1"/>
    <col min="6402" max="6404" width="16.5" style="34" customWidth="1"/>
    <col min="6405" max="6650" width="12.125" style="34"/>
    <col min="6651" max="6651" width="12.125" style="34" customWidth="1"/>
    <col min="6652" max="6652" width="39.75" style="34" customWidth="1"/>
    <col min="6653" max="6655" width="16.5" style="34" customWidth="1"/>
    <col min="6656" max="6656" width="12.125" style="34" customWidth="1"/>
    <col min="6657" max="6657" width="37.25" style="34" customWidth="1"/>
    <col min="6658" max="6660" width="16.5" style="34" customWidth="1"/>
    <col min="6661" max="6906" width="12.125" style="34"/>
    <col min="6907" max="6907" width="12.125" style="34" customWidth="1"/>
    <col min="6908" max="6908" width="39.75" style="34" customWidth="1"/>
    <col min="6909" max="6911" width="16.5" style="34" customWidth="1"/>
    <col min="6912" max="6912" width="12.125" style="34" customWidth="1"/>
    <col min="6913" max="6913" width="37.25" style="34" customWidth="1"/>
    <col min="6914" max="6916" width="16.5" style="34" customWidth="1"/>
    <col min="6917" max="7162" width="12.125" style="34"/>
    <col min="7163" max="7163" width="12.125" style="34" customWidth="1"/>
    <col min="7164" max="7164" width="39.75" style="34" customWidth="1"/>
    <col min="7165" max="7167" width="16.5" style="34" customWidth="1"/>
    <col min="7168" max="7168" width="12.125" style="34" customWidth="1"/>
    <col min="7169" max="7169" width="37.25" style="34" customWidth="1"/>
    <col min="7170" max="7172" width="16.5" style="34" customWidth="1"/>
    <col min="7173" max="7418" width="12.125" style="34"/>
    <col min="7419" max="7419" width="12.125" style="34" customWidth="1"/>
    <col min="7420" max="7420" width="39.75" style="34" customWidth="1"/>
    <col min="7421" max="7423" width="16.5" style="34" customWidth="1"/>
    <col min="7424" max="7424" width="12.125" style="34" customWidth="1"/>
    <col min="7425" max="7425" width="37.25" style="34" customWidth="1"/>
    <col min="7426" max="7428" width="16.5" style="34" customWidth="1"/>
    <col min="7429" max="7674" width="12.125" style="34"/>
    <col min="7675" max="7675" width="12.125" style="34" customWidth="1"/>
    <col min="7676" max="7676" width="39.75" style="34" customWidth="1"/>
    <col min="7677" max="7679" width="16.5" style="34" customWidth="1"/>
    <col min="7680" max="7680" width="12.125" style="34" customWidth="1"/>
    <col min="7681" max="7681" width="37.25" style="34" customWidth="1"/>
    <col min="7682" max="7684" width="16.5" style="34" customWidth="1"/>
    <col min="7685" max="7930" width="12.125" style="34"/>
    <col min="7931" max="7931" width="12.125" style="34" customWidth="1"/>
    <col min="7932" max="7932" width="39.75" style="34" customWidth="1"/>
    <col min="7933" max="7935" width="16.5" style="34" customWidth="1"/>
    <col min="7936" max="7936" width="12.125" style="34" customWidth="1"/>
    <col min="7937" max="7937" width="37.25" style="34" customWidth="1"/>
    <col min="7938" max="7940" width="16.5" style="34" customWidth="1"/>
    <col min="7941" max="8186" width="12.125" style="34"/>
    <col min="8187" max="8187" width="12.125" style="34" customWidth="1"/>
    <col min="8188" max="8188" width="39.75" style="34" customWidth="1"/>
    <col min="8189" max="8191" width="16.5" style="34" customWidth="1"/>
    <col min="8192" max="8192" width="12.125" style="34" customWidth="1"/>
    <col min="8193" max="8193" width="37.25" style="34" customWidth="1"/>
    <col min="8194" max="8196" width="16.5" style="34" customWidth="1"/>
    <col min="8197" max="8442" width="12.125" style="34"/>
    <col min="8443" max="8443" width="12.125" style="34" customWidth="1"/>
    <col min="8444" max="8444" width="39.75" style="34" customWidth="1"/>
    <col min="8445" max="8447" width="16.5" style="34" customWidth="1"/>
    <col min="8448" max="8448" width="12.125" style="34" customWidth="1"/>
    <col min="8449" max="8449" width="37.25" style="34" customWidth="1"/>
    <col min="8450" max="8452" width="16.5" style="34" customWidth="1"/>
    <col min="8453" max="8698" width="12.125" style="34"/>
    <col min="8699" max="8699" width="12.125" style="34" customWidth="1"/>
    <col min="8700" max="8700" width="39.75" style="34" customWidth="1"/>
    <col min="8701" max="8703" width="16.5" style="34" customWidth="1"/>
    <col min="8704" max="8704" width="12.125" style="34" customWidth="1"/>
    <col min="8705" max="8705" width="37.25" style="34" customWidth="1"/>
    <col min="8706" max="8708" width="16.5" style="34" customWidth="1"/>
    <col min="8709" max="8954" width="12.125" style="34"/>
    <col min="8955" max="8955" width="12.125" style="34" customWidth="1"/>
    <col min="8956" max="8956" width="39.75" style="34" customWidth="1"/>
    <col min="8957" max="8959" width="16.5" style="34" customWidth="1"/>
    <col min="8960" max="8960" width="12.125" style="34" customWidth="1"/>
    <col min="8961" max="8961" width="37.25" style="34" customWidth="1"/>
    <col min="8962" max="8964" width="16.5" style="34" customWidth="1"/>
    <col min="8965" max="9210" width="12.125" style="34"/>
    <col min="9211" max="9211" width="12.125" style="34" customWidth="1"/>
    <col min="9212" max="9212" width="39.75" style="34" customWidth="1"/>
    <col min="9213" max="9215" width="16.5" style="34" customWidth="1"/>
    <col min="9216" max="9216" width="12.125" style="34" customWidth="1"/>
    <col min="9217" max="9217" width="37.25" style="34" customWidth="1"/>
    <col min="9218" max="9220" width="16.5" style="34" customWidth="1"/>
    <col min="9221" max="9466" width="12.125" style="34"/>
    <col min="9467" max="9467" width="12.125" style="34" customWidth="1"/>
    <col min="9468" max="9468" width="39.75" style="34" customWidth="1"/>
    <col min="9469" max="9471" width="16.5" style="34" customWidth="1"/>
    <col min="9472" max="9472" width="12.125" style="34" customWidth="1"/>
    <col min="9473" max="9473" width="37.25" style="34" customWidth="1"/>
    <col min="9474" max="9476" width="16.5" style="34" customWidth="1"/>
    <col min="9477" max="9722" width="12.125" style="34"/>
    <col min="9723" max="9723" width="12.125" style="34" customWidth="1"/>
    <col min="9724" max="9724" width="39.75" style="34" customWidth="1"/>
    <col min="9725" max="9727" width="16.5" style="34" customWidth="1"/>
    <col min="9728" max="9728" width="12.125" style="34" customWidth="1"/>
    <col min="9729" max="9729" width="37.25" style="34" customWidth="1"/>
    <col min="9730" max="9732" width="16.5" style="34" customWidth="1"/>
    <col min="9733" max="9978" width="12.125" style="34"/>
    <col min="9979" max="9979" width="12.125" style="34" customWidth="1"/>
    <col min="9980" max="9980" width="39.75" style="34" customWidth="1"/>
    <col min="9981" max="9983" width="16.5" style="34" customWidth="1"/>
    <col min="9984" max="9984" width="12.125" style="34" customWidth="1"/>
    <col min="9985" max="9985" width="37.25" style="34" customWidth="1"/>
    <col min="9986" max="9988" width="16.5" style="34" customWidth="1"/>
    <col min="9989" max="10234" width="12.125" style="34"/>
    <col min="10235" max="10235" width="12.125" style="34" customWidth="1"/>
    <col min="10236" max="10236" width="39.75" style="34" customWidth="1"/>
    <col min="10237" max="10239" width="16.5" style="34" customWidth="1"/>
    <col min="10240" max="10240" width="12.125" style="34" customWidth="1"/>
    <col min="10241" max="10241" width="37.25" style="34" customWidth="1"/>
    <col min="10242" max="10244" width="16.5" style="34" customWidth="1"/>
    <col min="10245" max="10490" width="12.125" style="34"/>
    <col min="10491" max="10491" width="12.125" style="34" customWidth="1"/>
    <col min="10492" max="10492" width="39.75" style="34" customWidth="1"/>
    <col min="10493" max="10495" width="16.5" style="34" customWidth="1"/>
    <col min="10496" max="10496" width="12.125" style="34" customWidth="1"/>
    <col min="10497" max="10497" width="37.25" style="34" customWidth="1"/>
    <col min="10498" max="10500" width="16.5" style="34" customWidth="1"/>
    <col min="10501" max="10746" width="12.125" style="34"/>
    <col min="10747" max="10747" width="12.125" style="34" customWidth="1"/>
    <col min="10748" max="10748" width="39.75" style="34" customWidth="1"/>
    <col min="10749" max="10751" width="16.5" style="34" customWidth="1"/>
    <col min="10752" max="10752" width="12.125" style="34" customWidth="1"/>
    <col min="10753" max="10753" width="37.25" style="34" customWidth="1"/>
    <col min="10754" max="10756" width="16.5" style="34" customWidth="1"/>
    <col min="10757" max="11002" width="12.125" style="34"/>
    <col min="11003" max="11003" width="12.125" style="34" customWidth="1"/>
    <col min="11004" max="11004" width="39.75" style="34" customWidth="1"/>
    <col min="11005" max="11007" width="16.5" style="34" customWidth="1"/>
    <col min="11008" max="11008" width="12.125" style="34" customWidth="1"/>
    <col min="11009" max="11009" width="37.25" style="34" customWidth="1"/>
    <col min="11010" max="11012" width="16.5" style="34" customWidth="1"/>
    <col min="11013" max="11258" width="12.125" style="34"/>
    <col min="11259" max="11259" width="12.125" style="34" customWidth="1"/>
    <col min="11260" max="11260" width="39.75" style="34" customWidth="1"/>
    <col min="11261" max="11263" width="16.5" style="34" customWidth="1"/>
    <col min="11264" max="11264" width="12.125" style="34" customWidth="1"/>
    <col min="11265" max="11265" width="37.25" style="34" customWidth="1"/>
    <col min="11266" max="11268" width="16.5" style="34" customWidth="1"/>
    <col min="11269" max="11514" width="12.125" style="34"/>
    <col min="11515" max="11515" width="12.125" style="34" customWidth="1"/>
    <col min="11516" max="11516" width="39.75" style="34" customWidth="1"/>
    <col min="11517" max="11519" width="16.5" style="34" customWidth="1"/>
    <col min="11520" max="11520" width="12.125" style="34" customWidth="1"/>
    <col min="11521" max="11521" width="37.25" style="34" customWidth="1"/>
    <col min="11522" max="11524" width="16.5" style="34" customWidth="1"/>
    <col min="11525" max="11770" width="12.125" style="34"/>
    <col min="11771" max="11771" width="12.125" style="34" customWidth="1"/>
    <col min="11772" max="11772" width="39.75" style="34" customWidth="1"/>
    <col min="11773" max="11775" width="16.5" style="34" customWidth="1"/>
    <col min="11776" max="11776" width="12.125" style="34" customWidth="1"/>
    <col min="11777" max="11777" width="37.25" style="34" customWidth="1"/>
    <col min="11778" max="11780" width="16.5" style="34" customWidth="1"/>
    <col min="11781" max="12026" width="12.125" style="34"/>
    <col min="12027" max="12027" width="12.125" style="34" customWidth="1"/>
    <col min="12028" max="12028" width="39.75" style="34" customWidth="1"/>
    <col min="12029" max="12031" width="16.5" style="34" customWidth="1"/>
    <col min="12032" max="12032" width="12.125" style="34" customWidth="1"/>
    <col min="12033" max="12033" width="37.25" style="34" customWidth="1"/>
    <col min="12034" max="12036" width="16.5" style="34" customWidth="1"/>
    <col min="12037" max="12282" width="12.125" style="34"/>
    <col min="12283" max="12283" width="12.125" style="34" customWidth="1"/>
    <col min="12284" max="12284" width="39.75" style="34" customWidth="1"/>
    <col min="12285" max="12287" width="16.5" style="34" customWidth="1"/>
    <col min="12288" max="12288" width="12.125" style="34" customWidth="1"/>
    <col min="12289" max="12289" width="37.25" style="34" customWidth="1"/>
    <col min="12290" max="12292" width="16.5" style="34" customWidth="1"/>
    <col min="12293" max="12538" width="12.125" style="34"/>
    <col min="12539" max="12539" width="12.125" style="34" customWidth="1"/>
    <col min="12540" max="12540" width="39.75" style="34" customWidth="1"/>
    <col min="12541" max="12543" width="16.5" style="34" customWidth="1"/>
    <col min="12544" max="12544" width="12.125" style="34" customWidth="1"/>
    <col min="12545" max="12545" width="37.25" style="34" customWidth="1"/>
    <col min="12546" max="12548" width="16.5" style="34" customWidth="1"/>
    <col min="12549" max="12794" width="12.125" style="34"/>
    <col min="12795" max="12795" width="12.125" style="34" customWidth="1"/>
    <col min="12796" max="12796" width="39.75" style="34" customWidth="1"/>
    <col min="12797" max="12799" width="16.5" style="34" customWidth="1"/>
    <col min="12800" max="12800" width="12.125" style="34" customWidth="1"/>
    <col min="12801" max="12801" width="37.25" style="34" customWidth="1"/>
    <col min="12802" max="12804" width="16.5" style="34" customWidth="1"/>
    <col min="12805" max="13050" width="12.125" style="34"/>
    <col min="13051" max="13051" width="12.125" style="34" customWidth="1"/>
    <col min="13052" max="13052" width="39.75" style="34" customWidth="1"/>
    <col min="13053" max="13055" width="16.5" style="34" customWidth="1"/>
    <col min="13056" max="13056" width="12.125" style="34" customWidth="1"/>
    <col min="13057" max="13057" width="37.25" style="34" customWidth="1"/>
    <col min="13058" max="13060" width="16.5" style="34" customWidth="1"/>
    <col min="13061" max="13306" width="12.125" style="34"/>
    <col min="13307" max="13307" width="12.125" style="34" customWidth="1"/>
    <col min="13308" max="13308" width="39.75" style="34" customWidth="1"/>
    <col min="13309" max="13311" width="16.5" style="34" customWidth="1"/>
    <col min="13312" max="13312" width="12.125" style="34" customWidth="1"/>
    <col min="13313" max="13313" width="37.25" style="34" customWidth="1"/>
    <col min="13314" max="13316" width="16.5" style="34" customWidth="1"/>
    <col min="13317" max="13562" width="12.125" style="34"/>
    <col min="13563" max="13563" width="12.125" style="34" customWidth="1"/>
    <col min="13564" max="13564" width="39.75" style="34" customWidth="1"/>
    <col min="13565" max="13567" width="16.5" style="34" customWidth="1"/>
    <col min="13568" max="13568" width="12.125" style="34" customWidth="1"/>
    <col min="13569" max="13569" width="37.25" style="34" customWidth="1"/>
    <col min="13570" max="13572" width="16.5" style="34" customWidth="1"/>
    <col min="13573" max="13818" width="12.125" style="34"/>
    <col min="13819" max="13819" width="12.125" style="34" customWidth="1"/>
    <col min="13820" max="13820" width="39.75" style="34" customWidth="1"/>
    <col min="13821" max="13823" width="16.5" style="34" customWidth="1"/>
    <col min="13824" max="13824" width="12.125" style="34" customWidth="1"/>
    <col min="13825" max="13825" width="37.25" style="34" customWidth="1"/>
    <col min="13826" max="13828" width="16.5" style="34" customWidth="1"/>
    <col min="13829" max="14074" width="12.125" style="34"/>
    <col min="14075" max="14075" width="12.125" style="34" customWidth="1"/>
    <col min="14076" max="14076" width="39.75" style="34" customWidth="1"/>
    <col min="14077" max="14079" width="16.5" style="34" customWidth="1"/>
    <col min="14080" max="14080" width="12.125" style="34" customWidth="1"/>
    <col min="14081" max="14081" width="37.25" style="34" customWidth="1"/>
    <col min="14082" max="14084" width="16.5" style="34" customWidth="1"/>
    <col min="14085" max="14330" width="12.125" style="34"/>
    <col min="14331" max="14331" width="12.125" style="34" customWidth="1"/>
    <col min="14332" max="14332" width="39.75" style="34" customWidth="1"/>
    <col min="14333" max="14335" width="16.5" style="34" customWidth="1"/>
    <col min="14336" max="14336" width="12.125" style="34" customWidth="1"/>
    <col min="14337" max="14337" width="37.25" style="34" customWidth="1"/>
    <col min="14338" max="14340" width="16.5" style="34" customWidth="1"/>
    <col min="14341" max="14586" width="12.125" style="34"/>
    <col min="14587" max="14587" width="12.125" style="34" customWidth="1"/>
    <col min="14588" max="14588" width="39.75" style="34" customWidth="1"/>
    <col min="14589" max="14591" width="16.5" style="34" customWidth="1"/>
    <col min="14592" max="14592" width="12.125" style="34" customWidth="1"/>
    <col min="14593" max="14593" width="37.25" style="34" customWidth="1"/>
    <col min="14594" max="14596" width="16.5" style="34" customWidth="1"/>
    <col min="14597" max="14842" width="12.125" style="34"/>
    <col min="14843" max="14843" width="12.125" style="34" customWidth="1"/>
    <col min="14844" max="14844" width="39.75" style="34" customWidth="1"/>
    <col min="14845" max="14847" width="16.5" style="34" customWidth="1"/>
    <col min="14848" max="14848" width="12.125" style="34" customWidth="1"/>
    <col min="14849" max="14849" width="37.25" style="34" customWidth="1"/>
    <col min="14850" max="14852" width="16.5" style="34" customWidth="1"/>
    <col min="14853" max="15098" width="12.125" style="34"/>
    <col min="15099" max="15099" width="12.125" style="34" customWidth="1"/>
    <col min="15100" max="15100" width="39.75" style="34" customWidth="1"/>
    <col min="15101" max="15103" width="16.5" style="34" customWidth="1"/>
    <col min="15104" max="15104" width="12.125" style="34" customWidth="1"/>
    <col min="15105" max="15105" width="37.25" style="34" customWidth="1"/>
    <col min="15106" max="15108" width="16.5" style="34" customWidth="1"/>
    <col min="15109" max="15354" width="12.125" style="34"/>
    <col min="15355" max="15355" width="12.125" style="34" customWidth="1"/>
    <col min="15356" max="15356" width="39.75" style="34" customWidth="1"/>
    <col min="15357" max="15359" width="16.5" style="34" customWidth="1"/>
    <col min="15360" max="15360" width="12.125" style="34" customWidth="1"/>
    <col min="15361" max="15361" width="37.25" style="34" customWidth="1"/>
    <col min="15362" max="15364" width="16.5" style="34" customWidth="1"/>
    <col min="15365" max="15610" width="12.125" style="34"/>
    <col min="15611" max="15611" width="12.125" style="34" customWidth="1"/>
    <col min="15612" max="15612" width="39.75" style="34" customWidth="1"/>
    <col min="15613" max="15615" width="16.5" style="34" customWidth="1"/>
    <col min="15616" max="15616" width="12.125" style="34" customWidth="1"/>
    <col min="15617" max="15617" width="37.25" style="34" customWidth="1"/>
    <col min="15618" max="15620" width="16.5" style="34" customWidth="1"/>
    <col min="15621" max="15866" width="12.125" style="34"/>
    <col min="15867" max="15867" width="12.125" style="34" customWidth="1"/>
    <col min="15868" max="15868" width="39.75" style="34" customWidth="1"/>
    <col min="15869" max="15871" width="16.5" style="34" customWidth="1"/>
    <col min="15872" max="15872" width="12.125" style="34" customWidth="1"/>
    <col min="15873" max="15873" width="37.25" style="34" customWidth="1"/>
    <col min="15874" max="15876" width="16.5" style="34" customWidth="1"/>
    <col min="15877" max="16122" width="12.125" style="34"/>
    <col min="16123" max="16123" width="12.125" style="34" customWidth="1"/>
    <col min="16124" max="16124" width="39.75" style="34" customWidth="1"/>
    <col min="16125" max="16127" width="16.5" style="34" customWidth="1"/>
    <col min="16128" max="16128" width="12.125" style="34" customWidth="1"/>
    <col min="16129" max="16129" width="37.25" style="34" customWidth="1"/>
    <col min="16130" max="16132" width="16.5" style="34" customWidth="1"/>
    <col min="16133" max="16384" width="12.125" style="34"/>
  </cols>
  <sheetData>
    <row r="1" customHeight="1" spans="1:1">
      <c r="A1" s="34" t="s">
        <v>1523</v>
      </c>
    </row>
    <row r="2" ht="33.95" customHeight="1" spans="1:4">
      <c r="A2" s="35" t="s">
        <v>1524</v>
      </c>
      <c r="B2" s="35"/>
      <c r="C2" s="35"/>
      <c r="D2" s="35"/>
    </row>
    <row r="3" ht="16.9" customHeight="1" spans="1:4">
      <c r="A3" s="48"/>
      <c r="B3" s="48"/>
      <c r="C3" s="48"/>
      <c r="D3" s="49" t="s">
        <v>54</v>
      </c>
    </row>
    <row r="4" s="46" customFormat="1" ht="25.5" customHeight="1" spans="1:4">
      <c r="A4" s="50" t="s">
        <v>55</v>
      </c>
      <c r="B4" s="51" t="s">
        <v>124</v>
      </c>
      <c r="C4" s="50" t="s">
        <v>55</v>
      </c>
      <c r="D4" s="50" t="s">
        <v>124</v>
      </c>
    </row>
    <row r="5" s="47" customFormat="1" ht="25.5" customHeight="1" spans="1:4">
      <c r="A5" s="52" t="s">
        <v>1509</v>
      </c>
      <c r="B5" s="53"/>
      <c r="C5" s="52" t="s">
        <v>1510</v>
      </c>
      <c r="D5" s="54"/>
    </row>
    <row r="6" s="47" customFormat="1" ht="25.5" customHeight="1" spans="1:4">
      <c r="A6" s="52" t="s">
        <v>1511</v>
      </c>
      <c r="B6" s="55">
        <v>303000</v>
      </c>
      <c r="C6" s="52" t="s">
        <v>1512</v>
      </c>
      <c r="D6" s="56"/>
    </row>
    <row r="7" s="47" customFormat="1" ht="25.5" customHeight="1" spans="1:4">
      <c r="A7" s="52" t="s">
        <v>1513</v>
      </c>
      <c r="B7" s="55"/>
      <c r="C7" s="52" t="s">
        <v>1514</v>
      </c>
      <c r="D7" s="56"/>
    </row>
    <row r="8" s="47" customFormat="1" ht="25.5" customHeight="1" spans="1:4">
      <c r="A8" s="52" t="s">
        <v>1515</v>
      </c>
      <c r="B8" s="55"/>
      <c r="C8" s="52" t="s">
        <v>1516</v>
      </c>
      <c r="D8" s="56"/>
    </row>
    <row r="9" s="47" customFormat="1" ht="25.5" customHeight="1" spans="1:4">
      <c r="A9" s="52" t="s">
        <v>1517</v>
      </c>
      <c r="B9" s="55"/>
      <c r="C9" s="52" t="s">
        <v>1518</v>
      </c>
      <c r="D9" s="56">
        <v>28680</v>
      </c>
    </row>
    <row r="10" s="47" customFormat="1" ht="25.5" customHeight="1" spans="1:4">
      <c r="A10" s="54" t="s">
        <v>1519</v>
      </c>
      <c r="B10" s="53">
        <f>SUM(B5,B6,B7,B8,B9)</f>
        <v>303000</v>
      </c>
      <c r="C10" s="54" t="s">
        <v>1520</v>
      </c>
      <c r="D10" s="56">
        <f>SUM(D5:D9)</f>
        <v>28680</v>
      </c>
    </row>
    <row r="11" s="47" customFormat="1" ht="25.5" customHeight="1" spans="1:4">
      <c r="A11" s="52" t="s">
        <v>1258</v>
      </c>
      <c r="B11" s="55"/>
      <c r="C11" s="52" t="s">
        <v>1259</v>
      </c>
      <c r="D11" s="56"/>
    </row>
    <row r="12" s="47" customFormat="1" ht="25.5" customHeight="1" spans="1:4">
      <c r="A12" s="52" t="s">
        <v>1260</v>
      </c>
      <c r="B12" s="55"/>
      <c r="C12" s="52" t="s">
        <v>1404</v>
      </c>
      <c r="D12" s="57">
        <v>274320</v>
      </c>
    </row>
    <row r="13" s="47" customFormat="1" ht="25.5" customHeight="1" spans="1:4">
      <c r="A13" s="52" t="s">
        <v>1443</v>
      </c>
      <c r="B13" s="55"/>
      <c r="C13" s="52" t="s">
        <v>1265</v>
      </c>
      <c r="D13" s="56"/>
    </row>
    <row r="14" s="47" customFormat="1" ht="25.5" customHeight="1" spans="1:4">
      <c r="A14" s="54" t="s">
        <v>1521</v>
      </c>
      <c r="B14" s="53">
        <f>B10+SUM(B11:B13)</f>
        <v>303000</v>
      </c>
      <c r="C14" s="54" t="s">
        <v>1522</v>
      </c>
      <c r="D14" s="53">
        <f>D10+SUM(D11:D13)</f>
        <v>303000</v>
      </c>
    </row>
    <row r="15" ht="16.9" customHeight="1"/>
    <row r="16" ht="16.9" customHeight="1"/>
    <row r="17" ht="16.9" customHeight="1"/>
    <row r="18" ht="16.9" customHeight="1"/>
    <row r="19" ht="16.9" customHeight="1"/>
    <row r="20" ht="16.9" customHeight="1"/>
    <row r="21" ht="16.9" customHeight="1" spans="1:7">
      <c r="A21" s="44"/>
      <c r="B21" s="44"/>
      <c r="C21" s="44"/>
      <c r="D21" s="44"/>
      <c r="E21" s="44"/>
      <c r="F21" s="44"/>
      <c r="G21" s="44"/>
    </row>
    <row r="22" ht="16.9" customHeight="1"/>
  </sheetData>
  <mergeCells count="1">
    <mergeCell ref="A2:D2"/>
  </mergeCells>
  <pageMargins left="0.708661417322835" right="0.47244094488189" top="0.748031496062992" bottom="0.748031496062992" header="0.31496062992126" footer="0.53"/>
  <pageSetup paperSize="9" orientation="landscape"/>
  <headerFooter>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J27"/>
  <sheetViews>
    <sheetView showZeros="0" tabSelected="1" workbookViewId="0">
      <selection activeCell="N17" sqref="N17"/>
    </sheetView>
  </sheetViews>
  <sheetFormatPr defaultColWidth="12.125" defaultRowHeight="15.6" customHeight="1"/>
  <cols>
    <col min="1" max="1" width="30" style="34" customWidth="1"/>
    <col min="2" max="2" width="11.125" style="34" customWidth="1"/>
    <col min="3" max="3" width="12.125" style="34" customWidth="1"/>
    <col min="4" max="4" width="12.5" style="34" customWidth="1"/>
    <col min="5" max="5" width="13.125" style="34" customWidth="1"/>
    <col min="6" max="6" width="12.25" style="34" customWidth="1"/>
    <col min="7" max="7" width="11.875" style="34" customWidth="1"/>
    <col min="8" max="10" width="9.625" style="34" customWidth="1"/>
    <col min="11" max="256" width="12.125" style="34"/>
    <col min="257" max="257" width="30" style="34" customWidth="1"/>
    <col min="258" max="258" width="13.125" style="34" customWidth="1"/>
    <col min="259" max="259" width="12.125" style="34" customWidth="1"/>
    <col min="260" max="260" width="12.5" style="34" customWidth="1"/>
    <col min="261" max="261" width="13.125" style="34" customWidth="1"/>
    <col min="262" max="262" width="12.25" style="34" customWidth="1"/>
    <col min="263" max="263" width="11.875" style="34" customWidth="1"/>
    <col min="264" max="265" width="12.625" style="34" customWidth="1"/>
    <col min="266" max="266" width="12.5" style="34" customWidth="1"/>
    <col min="267" max="512" width="12.125" style="34"/>
    <col min="513" max="513" width="30" style="34" customWidth="1"/>
    <col min="514" max="514" width="13.125" style="34" customWidth="1"/>
    <col min="515" max="515" width="12.125" style="34" customWidth="1"/>
    <col min="516" max="516" width="12.5" style="34" customWidth="1"/>
    <col min="517" max="517" width="13.125" style="34" customWidth="1"/>
    <col min="518" max="518" width="12.25" style="34" customWidth="1"/>
    <col min="519" max="519" width="11.875" style="34" customWidth="1"/>
    <col min="520" max="521" width="12.625" style="34" customWidth="1"/>
    <col min="522" max="522" width="12.5" style="34" customWidth="1"/>
    <col min="523" max="768" width="12.125" style="34"/>
    <col min="769" max="769" width="30" style="34" customWidth="1"/>
    <col min="770" max="770" width="13.125" style="34" customWidth="1"/>
    <col min="771" max="771" width="12.125" style="34" customWidth="1"/>
    <col min="772" max="772" width="12.5" style="34" customWidth="1"/>
    <col min="773" max="773" width="13.125" style="34" customWidth="1"/>
    <col min="774" max="774" width="12.25" style="34" customWidth="1"/>
    <col min="775" max="775" width="11.875" style="34" customWidth="1"/>
    <col min="776" max="777" width="12.625" style="34" customWidth="1"/>
    <col min="778" max="778" width="12.5" style="34" customWidth="1"/>
    <col min="779" max="1024" width="12.125" style="34"/>
    <col min="1025" max="1025" width="30" style="34" customWidth="1"/>
    <col min="1026" max="1026" width="13.125" style="34" customWidth="1"/>
    <col min="1027" max="1027" width="12.125" style="34" customWidth="1"/>
    <col min="1028" max="1028" width="12.5" style="34" customWidth="1"/>
    <col min="1029" max="1029" width="13.125" style="34" customWidth="1"/>
    <col min="1030" max="1030" width="12.25" style="34" customWidth="1"/>
    <col min="1031" max="1031" width="11.875" style="34" customWidth="1"/>
    <col min="1032" max="1033" width="12.625" style="34" customWidth="1"/>
    <col min="1034" max="1034" width="12.5" style="34" customWidth="1"/>
    <col min="1035" max="1280" width="12.125" style="34"/>
    <col min="1281" max="1281" width="30" style="34" customWidth="1"/>
    <col min="1282" max="1282" width="13.125" style="34" customWidth="1"/>
    <col min="1283" max="1283" width="12.125" style="34" customWidth="1"/>
    <col min="1284" max="1284" width="12.5" style="34" customWidth="1"/>
    <col min="1285" max="1285" width="13.125" style="34" customWidth="1"/>
    <col min="1286" max="1286" width="12.25" style="34" customWidth="1"/>
    <col min="1287" max="1287" width="11.875" style="34" customWidth="1"/>
    <col min="1288" max="1289" width="12.625" style="34" customWidth="1"/>
    <col min="1290" max="1290" width="12.5" style="34" customWidth="1"/>
    <col min="1291" max="1536" width="12.125" style="34"/>
    <col min="1537" max="1537" width="30" style="34" customWidth="1"/>
    <col min="1538" max="1538" width="13.125" style="34" customWidth="1"/>
    <col min="1539" max="1539" width="12.125" style="34" customWidth="1"/>
    <col min="1540" max="1540" width="12.5" style="34" customWidth="1"/>
    <col min="1541" max="1541" width="13.125" style="34" customWidth="1"/>
    <col min="1542" max="1542" width="12.25" style="34" customWidth="1"/>
    <col min="1543" max="1543" width="11.875" style="34" customWidth="1"/>
    <col min="1544" max="1545" width="12.625" style="34" customWidth="1"/>
    <col min="1546" max="1546" width="12.5" style="34" customWidth="1"/>
    <col min="1547" max="1792" width="12.125" style="34"/>
    <col min="1793" max="1793" width="30" style="34" customWidth="1"/>
    <col min="1794" max="1794" width="13.125" style="34" customWidth="1"/>
    <col min="1795" max="1795" width="12.125" style="34" customWidth="1"/>
    <col min="1796" max="1796" width="12.5" style="34" customWidth="1"/>
    <col min="1797" max="1797" width="13.125" style="34" customWidth="1"/>
    <col min="1798" max="1798" width="12.25" style="34" customWidth="1"/>
    <col min="1799" max="1799" width="11.875" style="34" customWidth="1"/>
    <col min="1800" max="1801" width="12.625" style="34" customWidth="1"/>
    <col min="1802" max="1802" width="12.5" style="34" customWidth="1"/>
    <col min="1803" max="2048" width="12.125" style="34"/>
    <col min="2049" max="2049" width="30" style="34" customWidth="1"/>
    <col min="2050" max="2050" width="13.125" style="34" customWidth="1"/>
    <col min="2051" max="2051" width="12.125" style="34" customWidth="1"/>
    <col min="2052" max="2052" width="12.5" style="34" customWidth="1"/>
    <col min="2053" max="2053" width="13.125" style="34" customWidth="1"/>
    <col min="2054" max="2054" width="12.25" style="34" customWidth="1"/>
    <col min="2055" max="2055" width="11.875" style="34" customWidth="1"/>
    <col min="2056" max="2057" width="12.625" style="34" customWidth="1"/>
    <col min="2058" max="2058" width="12.5" style="34" customWidth="1"/>
    <col min="2059" max="2304" width="12.125" style="34"/>
    <col min="2305" max="2305" width="30" style="34" customWidth="1"/>
    <col min="2306" max="2306" width="13.125" style="34" customWidth="1"/>
    <col min="2307" max="2307" width="12.125" style="34" customWidth="1"/>
    <col min="2308" max="2308" width="12.5" style="34" customWidth="1"/>
    <col min="2309" max="2309" width="13.125" style="34" customWidth="1"/>
    <col min="2310" max="2310" width="12.25" style="34" customWidth="1"/>
    <col min="2311" max="2311" width="11.875" style="34" customWidth="1"/>
    <col min="2312" max="2313" width="12.625" style="34" customWidth="1"/>
    <col min="2314" max="2314" width="12.5" style="34" customWidth="1"/>
    <col min="2315" max="2560" width="12.125" style="34"/>
    <col min="2561" max="2561" width="30" style="34" customWidth="1"/>
    <col min="2562" max="2562" width="13.125" style="34" customWidth="1"/>
    <col min="2563" max="2563" width="12.125" style="34" customWidth="1"/>
    <col min="2564" max="2564" width="12.5" style="34" customWidth="1"/>
    <col min="2565" max="2565" width="13.125" style="34" customWidth="1"/>
    <col min="2566" max="2566" width="12.25" style="34" customWidth="1"/>
    <col min="2567" max="2567" width="11.875" style="34" customWidth="1"/>
    <col min="2568" max="2569" width="12.625" style="34" customWidth="1"/>
    <col min="2570" max="2570" width="12.5" style="34" customWidth="1"/>
    <col min="2571" max="2816" width="12.125" style="34"/>
    <col min="2817" max="2817" width="30" style="34" customWidth="1"/>
    <col min="2818" max="2818" width="13.125" style="34" customWidth="1"/>
    <col min="2819" max="2819" width="12.125" style="34" customWidth="1"/>
    <col min="2820" max="2820" width="12.5" style="34" customWidth="1"/>
    <col min="2821" max="2821" width="13.125" style="34" customWidth="1"/>
    <col min="2822" max="2822" width="12.25" style="34" customWidth="1"/>
    <col min="2823" max="2823" width="11.875" style="34" customWidth="1"/>
    <col min="2824" max="2825" width="12.625" style="34" customWidth="1"/>
    <col min="2826" max="2826" width="12.5" style="34" customWidth="1"/>
    <col min="2827" max="3072" width="12.125" style="34"/>
    <col min="3073" max="3073" width="30" style="34" customWidth="1"/>
    <col min="3074" max="3074" width="13.125" style="34" customWidth="1"/>
    <col min="3075" max="3075" width="12.125" style="34" customWidth="1"/>
    <col min="3076" max="3076" width="12.5" style="34" customWidth="1"/>
    <col min="3077" max="3077" width="13.125" style="34" customWidth="1"/>
    <col min="3078" max="3078" width="12.25" style="34" customWidth="1"/>
    <col min="3079" max="3079" width="11.875" style="34" customWidth="1"/>
    <col min="3080" max="3081" width="12.625" style="34" customWidth="1"/>
    <col min="3082" max="3082" width="12.5" style="34" customWidth="1"/>
    <col min="3083" max="3328" width="12.125" style="34"/>
    <col min="3329" max="3329" width="30" style="34" customWidth="1"/>
    <col min="3330" max="3330" width="13.125" style="34" customWidth="1"/>
    <col min="3331" max="3331" width="12.125" style="34" customWidth="1"/>
    <col min="3332" max="3332" width="12.5" style="34" customWidth="1"/>
    <col min="3333" max="3333" width="13.125" style="34" customWidth="1"/>
    <col min="3334" max="3334" width="12.25" style="34" customWidth="1"/>
    <col min="3335" max="3335" width="11.875" style="34" customWidth="1"/>
    <col min="3336" max="3337" width="12.625" style="34" customWidth="1"/>
    <col min="3338" max="3338" width="12.5" style="34" customWidth="1"/>
    <col min="3339" max="3584" width="12.125" style="34"/>
    <col min="3585" max="3585" width="30" style="34" customWidth="1"/>
    <col min="3586" max="3586" width="13.125" style="34" customWidth="1"/>
    <col min="3587" max="3587" width="12.125" style="34" customWidth="1"/>
    <col min="3588" max="3588" width="12.5" style="34" customWidth="1"/>
    <col min="3589" max="3589" width="13.125" style="34" customWidth="1"/>
    <col min="3590" max="3590" width="12.25" style="34" customWidth="1"/>
    <col min="3591" max="3591" width="11.875" style="34" customWidth="1"/>
    <col min="3592" max="3593" width="12.625" style="34" customWidth="1"/>
    <col min="3594" max="3594" width="12.5" style="34" customWidth="1"/>
    <col min="3595" max="3840" width="12.125" style="34"/>
    <col min="3841" max="3841" width="30" style="34" customWidth="1"/>
    <col min="3842" max="3842" width="13.125" style="34" customWidth="1"/>
    <col min="3843" max="3843" width="12.125" style="34" customWidth="1"/>
    <col min="3844" max="3844" width="12.5" style="34" customWidth="1"/>
    <col min="3845" max="3845" width="13.125" style="34" customWidth="1"/>
    <col min="3846" max="3846" width="12.25" style="34" customWidth="1"/>
    <col min="3847" max="3847" width="11.875" style="34" customWidth="1"/>
    <col min="3848" max="3849" width="12.625" style="34" customWidth="1"/>
    <col min="3850" max="3850" width="12.5" style="34" customWidth="1"/>
    <col min="3851" max="4096" width="12.125" style="34"/>
    <col min="4097" max="4097" width="30" style="34" customWidth="1"/>
    <col min="4098" max="4098" width="13.125" style="34" customWidth="1"/>
    <col min="4099" max="4099" width="12.125" style="34" customWidth="1"/>
    <col min="4100" max="4100" width="12.5" style="34" customWidth="1"/>
    <col min="4101" max="4101" width="13.125" style="34" customWidth="1"/>
    <col min="4102" max="4102" width="12.25" style="34" customWidth="1"/>
    <col min="4103" max="4103" width="11.875" style="34" customWidth="1"/>
    <col min="4104" max="4105" width="12.625" style="34" customWidth="1"/>
    <col min="4106" max="4106" width="12.5" style="34" customWidth="1"/>
    <col min="4107" max="4352" width="12.125" style="34"/>
    <col min="4353" max="4353" width="30" style="34" customWidth="1"/>
    <col min="4354" max="4354" width="13.125" style="34" customWidth="1"/>
    <col min="4355" max="4355" width="12.125" style="34" customWidth="1"/>
    <col min="4356" max="4356" width="12.5" style="34" customWidth="1"/>
    <col min="4357" max="4357" width="13.125" style="34" customWidth="1"/>
    <col min="4358" max="4358" width="12.25" style="34" customWidth="1"/>
    <col min="4359" max="4359" width="11.875" style="34" customWidth="1"/>
    <col min="4360" max="4361" width="12.625" style="34" customWidth="1"/>
    <col min="4362" max="4362" width="12.5" style="34" customWidth="1"/>
    <col min="4363" max="4608" width="12.125" style="34"/>
    <col min="4609" max="4609" width="30" style="34" customWidth="1"/>
    <col min="4610" max="4610" width="13.125" style="34" customWidth="1"/>
    <col min="4611" max="4611" width="12.125" style="34" customWidth="1"/>
    <col min="4612" max="4612" width="12.5" style="34" customWidth="1"/>
    <col min="4613" max="4613" width="13.125" style="34" customWidth="1"/>
    <col min="4614" max="4614" width="12.25" style="34" customWidth="1"/>
    <col min="4615" max="4615" width="11.875" style="34" customWidth="1"/>
    <col min="4616" max="4617" width="12.625" style="34" customWidth="1"/>
    <col min="4618" max="4618" width="12.5" style="34" customWidth="1"/>
    <col min="4619" max="4864" width="12.125" style="34"/>
    <col min="4865" max="4865" width="30" style="34" customWidth="1"/>
    <col min="4866" max="4866" width="13.125" style="34" customWidth="1"/>
    <col min="4867" max="4867" width="12.125" style="34" customWidth="1"/>
    <col min="4868" max="4868" width="12.5" style="34" customWidth="1"/>
    <col min="4869" max="4869" width="13.125" style="34" customWidth="1"/>
    <col min="4870" max="4870" width="12.25" style="34" customWidth="1"/>
    <col min="4871" max="4871" width="11.875" style="34" customWidth="1"/>
    <col min="4872" max="4873" width="12.625" style="34" customWidth="1"/>
    <col min="4874" max="4874" width="12.5" style="34" customWidth="1"/>
    <col min="4875" max="5120" width="12.125" style="34"/>
    <col min="5121" max="5121" width="30" style="34" customWidth="1"/>
    <col min="5122" max="5122" width="13.125" style="34" customWidth="1"/>
    <col min="5123" max="5123" width="12.125" style="34" customWidth="1"/>
    <col min="5124" max="5124" width="12.5" style="34" customWidth="1"/>
    <col min="5125" max="5125" width="13.125" style="34" customWidth="1"/>
    <col min="5126" max="5126" width="12.25" style="34" customWidth="1"/>
    <col min="5127" max="5127" width="11.875" style="34" customWidth="1"/>
    <col min="5128" max="5129" width="12.625" style="34" customWidth="1"/>
    <col min="5130" max="5130" width="12.5" style="34" customWidth="1"/>
    <col min="5131" max="5376" width="12.125" style="34"/>
    <col min="5377" max="5377" width="30" style="34" customWidth="1"/>
    <col min="5378" max="5378" width="13.125" style="34" customWidth="1"/>
    <col min="5379" max="5379" width="12.125" style="34" customWidth="1"/>
    <col min="5380" max="5380" width="12.5" style="34" customWidth="1"/>
    <col min="5381" max="5381" width="13.125" style="34" customWidth="1"/>
    <col min="5382" max="5382" width="12.25" style="34" customWidth="1"/>
    <col min="5383" max="5383" width="11.875" style="34" customWidth="1"/>
    <col min="5384" max="5385" width="12.625" style="34" customWidth="1"/>
    <col min="5386" max="5386" width="12.5" style="34" customWidth="1"/>
    <col min="5387" max="5632" width="12.125" style="34"/>
    <col min="5633" max="5633" width="30" style="34" customWidth="1"/>
    <col min="5634" max="5634" width="13.125" style="34" customWidth="1"/>
    <col min="5635" max="5635" width="12.125" style="34" customWidth="1"/>
    <col min="5636" max="5636" width="12.5" style="34" customWidth="1"/>
    <col min="5637" max="5637" width="13.125" style="34" customWidth="1"/>
    <col min="5638" max="5638" width="12.25" style="34" customWidth="1"/>
    <col min="5639" max="5639" width="11.875" style="34" customWidth="1"/>
    <col min="5640" max="5641" width="12.625" style="34" customWidth="1"/>
    <col min="5642" max="5642" width="12.5" style="34" customWidth="1"/>
    <col min="5643" max="5888" width="12.125" style="34"/>
    <col min="5889" max="5889" width="30" style="34" customWidth="1"/>
    <col min="5890" max="5890" width="13.125" style="34" customWidth="1"/>
    <col min="5891" max="5891" width="12.125" style="34" customWidth="1"/>
    <col min="5892" max="5892" width="12.5" style="34" customWidth="1"/>
    <col min="5893" max="5893" width="13.125" style="34" customWidth="1"/>
    <col min="5894" max="5894" width="12.25" style="34" customWidth="1"/>
    <col min="5895" max="5895" width="11.875" style="34" customWidth="1"/>
    <col min="5896" max="5897" width="12.625" style="34" customWidth="1"/>
    <col min="5898" max="5898" width="12.5" style="34" customWidth="1"/>
    <col min="5899" max="6144" width="12.125" style="34"/>
    <col min="6145" max="6145" width="30" style="34" customWidth="1"/>
    <col min="6146" max="6146" width="13.125" style="34" customWidth="1"/>
    <col min="6147" max="6147" width="12.125" style="34" customWidth="1"/>
    <col min="6148" max="6148" width="12.5" style="34" customWidth="1"/>
    <col min="6149" max="6149" width="13.125" style="34" customWidth="1"/>
    <col min="6150" max="6150" width="12.25" style="34" customWidth="1"/>
    <col min="6151" max="6151" width="11.875" style="34" customWidth="1"/>
    <col min="6152" max="6153" width="12.625" style="34" customWidth="1"/>
    <col min="6154" max="6154" width="12.5" style="34" customWidth="1"/>
    <col min="6155" max="6400" width="12.125" style="34"/>
    <col min="6401" max="6401" width="30" style="34" customWidth="1"/>
    <col min="6402" max="6402" width="13.125" style="34" customWidth="1"/>
    <col min="6403" max="6403" width="12.125" style="34" customWidth="1"/>
    <col min="6404" max="6404" width="12.5" style="34" customWidth="1"/>
    <col min="6405" max="6405" width="13.125" style="34" customWidth="1"/>
    <col min="6406" max="6406" width="12.25" style="34" customWidth="1"/>
    <col min="6407" max="6407" width="11.875" style="34" customWidth="1"/>
    <col min="6408" max="6409" width="12.625" style="34" customWidth="1"/>
    <col min="6410" max="6410" width="12.5" style="34" customWidth="1"/>
    <col min="6411" max="6656" width="12.125" style="34"/>
    <col min="6657" max="6657" width="30" style="34" customWidth="1"/>
    <col min="6658" max="6658" width="13.125" style="34" customWidth="1"/>
    <col min="6659" max="6659" width="12.125" style="34" customWidth="1"/>
    <col min="6660" max="6660" width="12.5" style="34" customWidth="1"/>
    <col min="6661" max="6661" width="13.125" style="34" customWidth="1"/>
    <col min="6662" max="6662" width="12.25" style="34" customWidth="1"/>
    <col min="6663" max="6663" width="11.875" style="34" customWidth="1"/>
    <col min="6664" max="6665" width="12.625" style="34" customWidth="1"/>
    <col min="6666" max="6666" width="12.5" style="34" customWidth="1"/>
    <col min="6667" max="6912" width="12.125" style="34"/>
    <col min="6913" max="6913" width="30" style="34" customWidth="1"/>
    <col min="6914" max="6914" width="13.125" style="34" customWidth="1"/>
    <col min="6915" max="6915" width="12.125" style="34" customWidth="1"/>
    <col min="6916" max="6916" width="12.5" style="34" customWidth="1"/>
    <col min="6917" max="6917" width="13.125" style="34" customWidth="1"/>
    <col min="6918" max="6918" width="12.25" style="34" customWidth="1"/>
    <col min="6919" max="6919" width="11.875" style="34" customWidth="1"/>
    <col min="6920" max="6921" width="12.625" style="34" customWidth="1"/>
    <col min="6922" max="6922" width="12.5" style="34" customWidth="1"/>
    <col min="6923" max="7168" width="12.125" style="34"/>
    <col min="7169" max="7169" width="30" style="34" customWidth="1"/>
    <col min="7170" max="7170" width="13.125" style="34" customWidth="1"/>
    <col min="7171" max="7171" width="12.125" style="34" customWidth="1"/>
    <col min="7172" max="7172" width="12.5" style="34" customWidth="1"/>
    <col min="7173" max="7173" width="13.125" style="34" customWidth="1"/>
    <col min="7174" max="7174" width="12.25" style="34" customWidth="1"/>
    <col min="7175" max="7175" width="11.875" style="34" customWidth="1"/>
    <col min="7176" max="7177" width="12.625" style="34" customWidth="1"/>
    <col min="7178" max="7178" width="12.5" style="34" customWidth="1"/>
    <col min="7179" max="7424" width="12.125" style="34"/>
    <col min="7425" max="7425" width="30" style="34" customWidth="1"/>
    <col min="7426" max="7426" width="13.125" style="34" customWidth="1"/>
    <col min="7427" max="7427" width="12.125" style="34" customWidth="1"/>
    <col min="7428" max="7428" width="12.5" style="34" customWidth="1"/>
    <col min="7429" max="7429" width="13.125" style="34" customWidth="1"/>
    <col min="7430" max="7430" width="12.25" style="34" customWidth="1"/>
    <col min="7431" max="7431" width="11.875" style="34" customWidth="1"/>
    <col min="7432" max="7433" width="12.625" style="34" customWidth="1"/>
    <col min="7434" max="7434" width="12.5" style="34" customWidth="1"/>
    <col min="7435" max="7680" width="12.125" style="34"/>
    <col min="7681" max="7681" width="30" style="34" customWidth="1"/>
    <col min="7682" max="7682" width="13.125" style="34" customWidth="1"/>
    <col min="7683" max="7683" width="12.125" style="34" customWidth="1"/>
    <col min="7684" max="7684" width="12.5" style="34" customWidth="1"/>
    <col min="7685" max="7685" width="13.125" style="34" customWidth="1"/>
    <col min="7686" max="7686" width="12.25" style="34" customWidth="1"/>
    <col min="7687" max="7687" width="11.875" style="34" customWidth="1"/>
    <col min="7688" max="7689" width="12.625" style="34" customWidth="1"/>
    <col min="7690" max="7690" width="12.5" style="34" customWidth="1"/>
    <col min="7691" max="7936" width="12.125" style="34"/>
    <col min="7937" max="7937" width="30" style="34" customWidth="1"/>
    <col min="7938" max="7938" width="13.125" style="34" customWidth="1"/>
    <col min="7939" max="7939" width="12.125" style="34" customWidth="1"/>
    <col min="7940" max="7940" width="12.5" style="34" customWidth="1"/>
    <col min="7941" max="7941" width="13.125" style="34" customWidth="1"/>
    <col min="7942" max="7942" width="12.25" style="34" customWidth="1"/>
    <col min="7943" max="7943" width="11.875" style="34" customWidth="1"/>
    <col min="7944" max="7945" width="12.625" style="34" customWidth="1"/>
    <col min="7946" max="7946" width="12.5" style="34" customWidth="1"/>
    <col min="7947" max="8192" width="12.125" style="34"/>
    <col min="8193" max="8193" width="30" style="34" customWidth="1"/>
    <col min="8194" max="8194" width="13.125" style="34" customWidth="1"/>
    <col min="8195" max="8195" width="12.125" style="34" customWidth="1"/>
    <col min="8196" max="8196" width="12.5" style="34" customWidth="1"/>
    <col min="8197" max="8197" width="13.125" style="34" customWidth="1"/>
    <col min="8198" max="8198" width="12.25" style="34" customWidth="1"/>
    <col min="8199" max="8199" width="11.875" style="34" customWidth="1"/>
    <col min="8200" max="8201" width="12.625" style="34" customWidth="1"/>
    <col min="8202" max="8202" width="12.5" style="34" customWidth="1"/>
    <col min="8203" max="8448" width="12.125" style="34"/>
    <col min="8449" max="8449" width="30" style="34" customWidth="1"/>
    <col min="8450" max="8450" width="13.125" style="34" customWidth="1"/>
    <col min="8451" max="8451" width="12.125" style="34" customWidth="1"/>
    <col min="8452" max="8452" width="12.5" style="34" customWidth="1"/>
    <col min="8453" max="8453" width="13.125" style="34" customWidth="1"/>
    <col min="8454" max="8454" width="12.25" style="34" customWidth="1"/>
    <col min="8455" max="8455" width="11.875" style="34" customWidth="1"/>
    <col min="8456" max="8457" width="12.625" style="34" customWidth="1"/>
    <col min="8458" max="8458" width="12.5" style="34" customWidth="1"/>
    <col min="8459" max="8704" width="12.125" style="34"/>
    <col min="8705" max="8705" width="30" style="34" customWidth="1"/>
    <col min="8706" max="8706" width="13.125" style="34" customWidth="1"/>
    <col min="8707" max="8707" width="12.125" style="34" customWidth="1"/>
    <col min="8708" max="8708" width="12.5" style="34" customWidth="1"/>
    <col min="8709" max="8709" width="13.125" style="34" customWidth="1"/>
    <col min="8710" max="8710" width="12.25" style="34" customWidth="1"/>
    <col min="8711" max="8711" width="11.875" style="34" customWidth="1"/>
    <col min="8712" max="8713" width="12.625" style="34" customWidth="1"/>
    <col min="8714" max="8714" width="12.5" style="34" customWidth="1"/>
    <col min="8715" max="8960" width="12.125" style="34"/>
    <col min="8961" max="8961" width="30" style="34" customWidth="1"/>
    <col min="8962" max="8962" width="13.125" style="34" customWidth="1"/>
    <col min="8963" max="8963" width="12.125" style="34" customWidth="1"/>
    <col min="8964" max="8964" width="12.5" style="34" customWidth="1"/>
    <col min="8965" max="8965" width="13.125" style="34" customWidth="1"/>
    <col min="8966" max="8966" width="12.25" style="34" customWidth="1"/>
    <col min="8967" max="8967" width="11.875" style="34" customWidth="1"/>
    <col min="8968" max="8969" width="12.625" style="34" customWidth="1"/>
    <col min="8970" max="8970" width="12.5" style="34" customWidth="1"/>
    <col min="8971" max="9216" width="12.125" style="34"/>
    <col min="9217" max="9217" width="30" style="34" customWidth="1"/>
    <col min="9218" max="9218" width="13.125" style="34" customWidth="1"/>
    <col min="9219" max="9219" width="12.125" style="34" customWidth="1"/>
    <col min="9220" max="9220" width="12.5" style="34" customWidth="1"/>
    <col min="9221" max="9221" width="13.125" style="34" customWidth="1"/>
    <col min="9222" max="9222" width="12.25" style="34" customWidth="1"/>
    <col min="9223" max="9223" width="11.875" style="34" customWidth="1"/>
    <col min="9224" max="9225" width="12.625" style="34" customWidth="1"/>
    <col min="9226" max="9226" width="12.5" style="34" customWidth="1"/>
    <col min="9227" max="9472" width="12.125" style="34"/>
    <col min="9473" max="9473" width="30" style="34" customWidth="1"/>
    <col min="9474" max="9474" width="13.125" style="34" customWidth="1"/>
    <col min="9475" max="9475" width="12.125" style="34" customWidth="1"/>
    <col min="9476" max="9476" width="12.5" style="34" customWidth="1"/>
    <col min="9477" max="9477" width="13.125" style="34" customWidth="1"/>
    <col min="9478" max="9478" width="12.25" style="34" customWidth="1"/>
    <col min="9479" max="9479" width="11.875" style="34" customWidth="1"/>
    <col min="9480" max="9481" width="12.625" style="34" customWidth="1"/>
    <col min="9482" max="9482" width="12.5" style="34" customWidth="1"/>
    <col min="9483" max="9728" width="12.125" style="34"/>
    <col min="9729" max="9729" width="30" style="34" customWidth="1"/>
    <col min="9730" max="9730" width="13.125" style="34" customWidth="1"/>
    <col min="9731" max="9731" width="12.125" style="34" customWidth="1"/>
    <col min="9732" max="9732" width="12.5" style="34" customWidth="1"/>
    <col min="9733" max="9733" width="13.125" style="34" customWidth="1"/>
    <col min="9734" max="9734" width="12.25" style="34" customWidth="1"/>
    <col min="9735" max="9735" width="11.875" style="34" customWidth="1"/>
    <col min="9736" max="9737" width="12.625" style="34" customWidth="1"/>
    <col min="9738" max="9738" width="12.5" style="34" customWidth="1"/>
    <col min="9739" max="9984" width="12.125" style="34"/>
    <col min="9985" max="9985" width="30" style="34" customWidth="1"/>
    <col min="9986" max="9986" width="13.125" style="34" customWidth="1"/>
    <col min="9987" max="9987" width="12.125" style="34" customWidth="1"/>
    <col min="9988" max="9988" width="12.5" style="34" customWidth="1"/>
    <col min="9989" max="9989" width="13.125" style="34" customWidth="1"/>
    <col min="9990" max="9990" width="12.25" style="34" customWidth="1"/>
    <col min="9991" max="9991" width="11.875" style="34" customWidth="1"/>
    <col min="9992" max="9993" width="12.625" style="34" customWidth="1"/>
    <col min="9994" max="9994" width="12.5" style="34" customWidth="1"/>
    <col min="9995" max="10240" width="12.125" style="34"/>
    <col min="10241" max="10241" width="30" style="34" customWidth="1"/>
    <col min="10242" max="10242" width="13.125" style="34" customWidth="1"/>
    <col min="10243" max="10243" width="12.125" style="34" customWidth="1"/>
    <col min="10244" max="10244" width="12.5" style="34" customWidth="1"/>
    <col min="10245" max="10245" width="13.125" style="34" customWidth="1"/>
    <col min="10246" max="10246" width="12.25" style="34" customWidth="1"/>
    <col min="10247" max="10247" width="11.875" style="34" customWidth="1"/>
    <col min="10248" max="10249" width="12.625" style="34" customWidth="1"/>
    <col min="10250" max="10250" width="12.5" style="34" customWidth="1"/>
    <col min="10251" max="10496" width="12.125" style="34"/>
    <col min="10497" max="10497" width="30" style="34" customWidth="1"/>
    <col min="10498" max="10498" width="13.125" style="34" customWidth="1"/>
    <col min="10499" max="10499" width="12.125" style="34" customWidth="1"/>
    <col min="10500" max="10500" width="12.5" style="34" customWidth="1"/>
    <col min="10501" max="10501" width="13.125" style="34" customWidth="1"/>
    <col min="10502" max="10502" width="12.25" style="34" customWidth="1"/>
    <col min="10503" max="10503" width="11.875" style="34" customWidth="1"/>
    <col min="10504" max="10505" width="12.625" style="34" customWidth="1"/>
    <col min="10506" max="10506" width="12.5" style="34" customWidth="1"/>
    <col min="10507" max="10752" width="12.125" style="34"/>
    <col min="10753" max="10753" width="30" style="34" customWidth="1"/>
    <col min="10754" max="10754" width="13.125" style="34" customWidth="1"/>
    <col min="10755" max="10755" width="12.125" style="34" customWidth="1"/>
    <col min="10756" max="10756" width="12.5" style="34" customWidth="1"/>
    <col min="10757" max="10757" width="13.125" style="34" customWidth="1"/>
    <col min="10758" max="10758" width="12.25" style="34" customWidth="1"/>
    <col min="10759" max="10759" width="11.875" style="34" customWidth="1"/>
    <col min="10760" max="10761" width="12.625" style="34" customWidth="1"/>
    <col min="10762" max="10762" width="12.5" style="34" customWidth="1"/>
    <col min="10763" max="11008" width="12.125" style="34"/>
    <col min="11009" max="11009" width="30" style="34" customWidth="1"/>
    <col min="11010" max="11010" width="13.125" style="34" customWidth="1"/>
    <col min="11011" max="11011" width="12.125" style="34" customWidth="1"/>
    <col min="11012" max="11012" width="12.5" style="34" customWidth="1"/>
    <col min="11013" max="11013" width="13.125" style="34" customWidth="1"/>
    <col min="11014" max="11014" width="12.25" style="34" customWidth="1"/>
    <col min="11015" max="11015" width="11.875" style="34" customWidth="1"/>
    <col min="11016" max="11017" width="12.625" style="34" customWidth="1"/>
    <col min="11018" max="11018" width="12.5" style="34" customWidth="1"/>
    <col min="11019" max="11264" width="12.125" style="34"/>
    <col min="11265" max="11265" width="30" style="34" customWidth="1"/>
    <col min="11266" max="11266" width="13.125" style="34" customWidth="1"/>
    <col min="11267" max="11267" width="12.125" style="34" customWidth="1"/>
    <col min="11268" max="11268" width="12.5" style="34" customWidth="1"/>
    <col min="11269" max="11269" width="13.125" style="34" customWidth="1"/>
    <col min="11270" max="11270" width="12.25" style="34" customWidth="1"/>
    <col min="11271" max="11271" width="11.875" style="34" customWidth="1"/>
    <col min="11272" max="11273" width="12.625" style="34" customWidth="1"/>
    <col min="11274" max="11274" width="12.5" style="34" customWidth="1"/>
    <col min="11275" max="11520" width="12.125" style="34"/>
    <col min="11521" max="11521" width="30" style="34" customWidth="1"/>
    <col min="11522" max="11522" width="13.125" style="34" customWidth="1"/>
    <col min="11523" max="11523" width="12.125" style="34" customWidth="1"/>
    <col min="11524" max="11524" width="12.5" style="34" customWidth="1"/>
    <col min="11525" max="11525" width="13.125" style="34" customWidth="1"/>
    <col min="11526" max="11526" width="12.25" style="34" customWidth="1"/>
    <col min="11527" max="11527" width="11.875" style="34" customWidth="1"/>
    <col min="11528" max="11529" width="12.625" style="34" customWidth="1"/>
    <col min="11530" max="11530" width="12.5" style="34" customWidth="1"/>
    <col min="11531" max="11776" width="12.125" style="34"/>
    <col min="11777" max="11777" width="30" style="34" customWidth="1"/>
    <col min="11778" max="11778" width="13.125" style="34" customWidth="1"/>
    <col min="11779" max="11779" width="12.125" style="34" customWidth="1"/>
    <col min="11780" max="11780" width="12.5" style="34" customWidth="1"/>
    <col min="11781" max="11781" width="13.125" style="34" customWidth="1"/>
    <col min="11782" max="11782" width="12.25" style="34" customWidth="1"/>
    <col min="11783" max="11783" width="11.875" style="34" customWidth="1"/>
    <col min="11784" max="11785" width="12.625" style="34" customWidth="1"/>
    <col min="11786" max="11786" width="12.5" style="34" customWidth="1"/>
    <col min="11787" max="12032" width="12.125" style="34"/>
    <col min="12033" max="12033" width="30" style="34" customWidth="1"/>
    <col min="12034" max="12034" width="13.125" style="34" customWidth="1"/>
    <col min="12035" max="12035" width="12.125" style="34" customWidth="1"/>
    <col min="12036" max="12036" width="12.5" style="34" customWidth="1"/>
    <col min="12037" max="12037" width="13.125" style="34" customWidth="1"/>
    <col min="12038" max="12038" width="12.25" style="34" customWidth="1"/>
    <col min="12039" max="12039" width="11.875" style="34" customWidth="1"/>
    <col min="12040" max="12041" width="12.625" style="34" customWidth="1"/>
    <col min="12042" max="12042" width="12.5" style="34" customWidth="1"/>
    <col min="12043" max="12288" width="12.125" style="34"/>
    <col min="12289" max="12289" width="30" style="34" customWidth="1"/>
    <col min="12290" max="12290" width="13.125" style="34" customWidth="1"/>
    <col min="12291" max="12291" width="12.125" style="34" customWidth="1"/>
    <col min="12292" max="12292" width="12.5" style="34" customWidth="1"/>
    <col min="12293" max="12293" width="13.125" style="34" customWidth="1"/>
    <col min="12294" max="12294" width="12.25" style="34" customWidth="1"/>
    <col min="12295" max="12295" width="11.875" style="34" customWidth="1"/>
    <col min="12296" max="12297" width="12.625" style="34" customWidth="1"/>
    <col min="12298" max="12298" width="12.5" style="34" customWidth="1"/>
    <col min="12299" max="12544" width="12.125" style="34"/>
    <col min="12545" max="12545" width="30" style="34" customWidth="1"/>
    <col min="12546" max="12546" width="13.125" style="34" customWidth="1"/>
    <col min="12547" max="12547" width="12.125" style="34" customWidth="1"/>
    <col min="12548" max="12548" width="12.5" style="34" customWidth="1"/>
    <col min="12549" max="12549" width="13.125" style="34" customWidth="1"/>
    <col min="12550" max="12550" width="12.25" style="34" customWidth="1"/>
    <col min="12551" max="12551" width="11.875" style="34" customWidth="1"/>
    <col min="12552" max="12553" width="12.625" style="34" customWidth="1"/>
    <col min="12554" max="12554" width="12.5" style="34" customWidth="1"/>
    <col min="12555" max="12800" width="12.125" style="34"/>
    <col min="12801" max="12801" width="30" style="34" customWidth="1"/>
    <col min="12802" max="12802" width="13.125" style="34" customWidth="1"/>
    <col min="12803" max="12803" width="12.125" style="34" customWidth="1"/>
    <col min="12804" max="12804" width="12.5" style="34" customWidth="1"/>
    <col min="12805" max="12805" width="13.125" style="34" customWidth="1"/>
    <col min="12806" max="12806" width="12.25" style="34" customWidth="1"/>
    <col min="12807" max="12807" width="11.875" style="34" customWidth="1"/>
    <col min="12808" max="12809" width="12.625" style="34" customWidth="1"/>
    <col min="12810" max="12810" width="12.5" style="34" customWidth="1"/>
    <col min="12811" max="13056" width="12.125" style="34"/>
    <col min="13057" max="13057" width="30" style="34" customWidth="1"/>
    <col min="13058" max="13058" width="13.125" style="34" customWidth="1"/>
    <col min="13059" max="13059" width="12.125" style="34" customWidth="1"/>
    <col min="13060" max="13060" width="12.5" style="34" customWidth="1"/>
    <col min="13061" max="13061" width="13.125" style="34" customWidth="1"/>
    <col min="13062" max="13062" width="12.25" style="34" customWidth="1"/>
    <col min="13063" max="13063" width="11.875" style="34" customWidth="1"/>
    <col min="13064" max="13065" width="12.625" style="34" customWidth="1"/>
    <col min="13066" max="13066" width="12.5" style="34" customWidth="1"/>
    <col min="13067" max="13312" width="12.125" style="34"/>
    <col min="13313" max="13313" width="30" style="34" customWidth="1"/>
    <col min="13314" max="13314" width="13.125" style="34" customWidth="1"/>
    <col min="13315" max="13315" width="12.125" style="34" customWidth="1"/>
    <col min="13316" max="13316" width="12.5" style="34" customWidth="1"/>
    <col min="13317" max="13317" width="13.125" style="34" customWidth="1"/>
    <col min="13318" max="13318" width="12.25" style="34" customWidth="1"/>
    <col min="13319" max="13319" width="11.875" style="34" customWidth="1"/>
    <col min="13320" max="13321" width="12.625" style="34" customWidth="1"/>
    <col min="13322" max="13322" width="12.5" style="34" customWidth="1"/>
    <col min="13323" max="13568" width="12.125" style="34"/>
    <col min="13569" max="13569" width="30" style="34" customWidth="1"/>
    <col min="13570" max="13570" width="13.125" style="34" customWidth="1"/>
    <col min="13571" max="13571" width="12.125" style="34" customWidth="1"/>
    <col min="13572" max="13572" width="12.5" style="34" customWidth="1"/>
    <col min="13573" max="13573" width="13.125" style="34" customWidth="1"/>
    <col min="13574" max="13574" width="12.25" style="34" customWidth="1"/>
    <col min="13575" max="13575" width="11.875" style="34" customWidth="1"/>
    <col min="13576" max="13577" width="12.625" style="34" customWidth="1"/>
    <col min="13578" max="13578" width="12.5" style="34" customWidth="1"/>
    <col min="13579" max="13824" width="12.125" style="34"/>
    <col min="13825" max="13825" width="30" style="34" customWidth="1"/>
    <col min="13826" max="13826" width="13.125" style="34" customWidth="1"/>
    <col min="13827" max="13827" width="12.125" style="34" customWidth="1"/>
    <col min="13828" max="13828" width="12.5" style="34" customWidth="1"/>
    <col min="13829" max="13829" width="13.125" style="34" customWidth="1"/>
    <col min="13830" max="13830" width="12.25" style="34" customWidth="1"/>
    <col min="13831" max="13831" width="11.875" style="34" customWidth="1"/>
    <col min="13832" max="13833" width="12.625" style="34" customWidth="1"/>
    <col min="13834" max="13834" width="12.5" style="34" customWidth="1"/>
    <col min="13835" max="14080" width="12.125" style="34"/>
    <col min="14081" max="14081" width="30" style="34" customWidth="1"/>
    <col min="14082" max="14082" width="13.125" style="34" customWidth="1"/>
    <col min="14083" max="14083" width="12.125" style="34" customWidth="1"/>
    <col min="14084" max="14084" width="12.5" style="34" customWidth="1"/>
    <col min="14085" max="14085" width="13.125" style="34" customWidth="1"/>
    <col min="14086" max="14086" width="12.25" style="34" customWidth="1"/>
    <col min="14087" max="14087" width="11.875" style="34" customWidth="1"/>
    <col min="14088" max="14089" width="12.625" style="34" customWidth="1"/>
    <col min="14090" max="14090" width="12.5" style="34" customWidth="1"/>
    <col min="14091" max="14336" width="12.125" style="34"/>
    <col min="14337" max="14337" width="30" style="34" customWidth="1"/>
    <col min="14338" max="14338" width="13.125" style="34" customWidth="1"/>
    <col min="14339" max="14339" width="12.125" style="34" customWidth="1"/>
    <col min="14340" max="14340" width="12.5" style="34" customWidth="1"/>
    <col min="14341" max="14341" width="13.125" style="34" customWidth="1"/>
    <col min="14342" max="14342" width="12.25" style="34" customWidth="1"/>
    <col min="14343" max="14343" width="11.875" style="34" customWidth="1"/>
    <col min="14344" max="14345" width="12.625" style="34" customWidth="1"/>
    <col min="14346" max="14346" width="12.5" style="34" customWidth="1"/>
    <col min="14347" max="14592" width="12.125" style="34"/>
    <col min="14593" max="14593" width="30" style="34" customWidth="1"/>
    <col min="14594" max="14594" width="13.125" style="34" customWidth="1"/>
    <col min="14595" max="14595" width="12.125" style="34" customWidth="1"/>
    <col min="14596" max="14596" width="12.5" style="34" customWidth="1"/>
    <col min="14597" max="14597" width="13.125" style="34" customWidth="1"/>
    <col min="14598" max="14598" width="12.25" style="34" customWidth="1"/>
    <col min="14599" max="14599" width="11.875" style="34" customWidth="1"/>
    <col min="14600" max="14601" width="12.625" style="34" customWidth="1"/>
    <col min="14602" max="14602" width="12.5" style="34" customWidth="1"/>
    <col min="14603" max="14848" width="12.125" style="34"/>
    <col min="14849" max="14849" width="30" style="34" customWidth="1"/>
    <col min="14850" max="14850" width="13.125" style="34" customWidth="1"/>
    <col min="14851" max="14851" width="12.125" style="34" customWidth="1"/>
    <col min="14852" max="14852" width="12.5" style="34" customWidth="1"/>
    <col min="14853" max="14853" width="13.125" style="34" customWidth="1"/>
    <col min="14854" max="14854" width="12.25" style="34" customWidth="1"/>
    <col min="14855" max="14855" width="11.875" style="34" customWidth="1"/>
    <col min="14856" max="14857" width="12.625" style="34" customWidth="1"/>
    <col min="14858" max="14858" width="12.5" style="34" customWidth="1"/>
    <col min="14859" max="15104" width="12.125" style="34"/>
    <col min="15105" max="15105" width="30" style="34" customWidth="1"/>
    <col min="15106" max="15106" width="13.125" style="34" customWidth="1"/>
    <col min="15107" max="15107" width="12.125" style="34" customWidth="1"/>
    <col min="15108" max="15108" width="12.5" style="34" customWidth="1"/>
    <col min="15109" max="15109" width="13.125" style="34" customWidth="1"/>
    <col min="15110" max="15110" width="12.25" style="34" customWidth="1"/>
    <col min="15111" max="15111" width="11.875" style="34" customWidth="1"/>
    <col min="15112" max="15113" width="12.625" style="34" customWidth="1"/>
    <col min="15114" max="15114" width="12.5" style="34" customWidth="1"/>
    <col min="15115" max="15360" width="12.125" style="34"/>
    <col min="15361" max="15361" width="30" style="34" customWidth="1"/>
    <col min="15362" max="15362" width="13.125" style="34" customWidth="1"/>
    <col min="15363" max="15363" width="12.125" style="34" customWidth="1"/>
    <col min="15364" max="15364" width="12.5" style="34" customWidth="1"/>
    <col min="15365" max="15365" width="13.125" style="34" customWidth="1"/>
    <col min="15366" max="15366" width="12.25" style="34" customWidth="1"/>
    <col min="15367" max="15367" width="11.875" style="34" customWidth="1"/>
    <col min="15368" max="15369" width="12.625" style="34" customWidth="1"/>
    <col min="15370" max="15370" width="12.5" style="34" customWidth="1"/>
    <col min="15371" max="15616" width="12.125" style="34"/>
    <col min="15617" max="15617" width="30" style="34" customWidth="1"/>
    <col min="15618" max="15618" width="13.125" style="34" customWidth="1"/>
    <col min="15619" max="15619" width="12.125" style="34" customWidth="1"/>
    <col min="15620" max="15620" width="12.5" style="34" customWidth="1"/>
    <col min="15621" max="15621" width="13.125" style="34" customWidth="1"/>
    <col min="15622" max="15622" width="12.25" style="34" customWidth="1"/>
    <col min="15623" max="15623" width="11.875" style="34" customWidth="1"/>
    <col min="15624" max="15625" width="12.625" style="34" customWidth="1"/>
    <col min="15626" max="15626" width="12.5" style="34" customWidth="1"/>
    <col min="15627" max="15872" width="12.125" style="34"/>
    <col min="15873" max="15873" width="30" style="34" customWidth="1"/>
    <col min="15874" max="15874" width="13.125" style="34" customWidth="1"/>
    <col min="15875" max="15875" width="12.125" style="34" customWidth="1"/>
    <col min="15876" max="15876" width="12.5" style="34" customWidth="1"/>
    <col min="15877" max="15877" width="13.125" style="34" customWidth="1"/>
    <col min="15878" max="15878" width="12.25" style="34" customWidth="1"/>
    <col min="15879" max="15879" width="11.875" style="34" customWidth="1"/>
    <col min="15880" max="15881" width="12.625" style="34" customWidth="1"/>
    <col min="15882" max="15882" width="12.5" style="34" customWidth="1"/>
    <col min="15883" max="16128" width="12.125" style="34"/>
    <col min="16129" max="16129" width="30" style="34" customWidth="1"/>
    <col min="16130" max="16130" width="13.125" style="34" customWidth="1"/>
    <col min="16131" max="16131" width="12.125" style="34" customWidth="1"/>
    <col min="16132" max="16132" width="12.5" style="34" customWidth="1"/>
    <col min="16133" max="16133" width="13.125" style="34" customWidth="1"/>
    <col min="16134" max="16134" width="12.25" style="34" customWidth="1"/>
    <col min="16135" max="16135" width="11.875" style="34" customWidth="1"/>
    <col min="16136" max="16137" width="12.625" style="34" customWidth="1"/>
    <col min="16138" max="16138" width="12.5" style="34" customWidth="1"/>
    <col min="16139" max="16384" width="12.125" style="34"/>
  </cols>
  <sheetData>
    <row r="1" customHeight="1" spans="1:1">
      <c r="A1" s="34" t="s">
        <v>1525</v>
      </c>
    </row>
    <row r="2" ht="33.95" customHeight="1" spans="1:10">
      <c r="A2" s="35" t="s">
        <v>1526</v>
      </c>
      <c r="B2" s="35"/>
      <c r="C2" s="35"/>
      <c r="D2" s="35"/>
      <c r="E2" s="35"/>
      <c r="F2" s="35"/>
      <c r="G2" s="35"/>
      <c r="H2" s="35"/>
      <c r="I2" s="35"/>
      <c r="J2" s="35"/>
    </row>
    <row r="3" ht="16.9" customHeight="1" spans="2:10">
      <c r="B3" s="36"/>
      <c r="C3" s="36"/>
      <c r="D3" s="36"/>
      <c r="E3" s="36"/>
      <c r="F3" s="36"/>
      <c r="G3" s="36"/>
      <c r="H3" s="36"/>
      <c r="I3" s="45" t="s">
        <v>54</v>
      </c>
      <c r="J3" s="45"/>
    </row>
    <row r="4" ht="43.5" customHeight="1" spans="1:10">
      <c r="A4" s="37" t="s">
        <v>1527</v>
      </c>
      <c r="B4" s="38" t="s">
        <v>1528</v>
      </c>
      <c r="C4" s="38" t="s">
        <v>1529</v>
      </c>
      <c r="D4" s="38" t="s">
        <v>1530</v>
      </c>
      <c r="E4" s="38" t="s">
        <v>1531</v>
      </c>
      <c r="F4" s="38" t="s">
        <v>1532</v>
      </c>
      <c r="G4" s="38" t="s">
        <v>1533</v>
      </c>
      <c r="H4" s="38" t="s">
        <v>1534</v>
      </c>
      <c r="I4" s="38" t="s">
        <v>1535</v>
      </c>
      <c r="J4" s="38" t="s">
        <v>1536</v>
      </c>
    </row>
    <row r="5" s="32" customFormat="1" ht="16.9" customHeight="1" spans="1:10">
      <c r="A5" s="39" t="s">
        <v>1537</v>
      </c>
      <c r="B5" s="40">
        <f>SUM(C5:J5)</f>
        <v>146496</v>
      </c>
      <c r="C5" s="40">
        <v>0</v>
      </c>
      <c r="D5" s="40">
        <v>33385</v>
      </c>
      <c r="E5" s="40">
        <v>22813</v>
      </c>
      <c r="F5" s="40">
        <v>40602</v>
      </c>
      <c r="G5" s="40">
        <v>39469</v>
      </c>
      <c r="H5" s="40">
        <v>4879</v>
      </c>
      <c r="I5" s="40">
        <v>5348</v>
      </c>
      <c r="J5" s="40">
        <v>0</v>
      </c>
    </row>
    <row r="6" s="32" customFormat="1" ht="16.9" customHeight="1" spans="1:10">
      <c r="A6" s="41" t="s">
        <v>1538</v>
      </c>
      <c r="B6" s="40">
        <f t="shared" ref="B6:B19" si="0">SUM(C6:J6)</f>
        <v>119106</v>
      </c>
      <c r="C6" s="40">
        <v>0</v>
      </c>
      <c r="D6" s="40">
        <v>7142</v>
      </c>
      <c r="E6" s="40">
        <v>21666</v>
      </c>
      <c r="F6" s="40">
        <v>40602</v>
      </c>
      <c r="G6" s="40">
        <v>39469</v>
      </c>
      <c r="H6" s="40">
        <v>4879</v>
      </c>
      <c r="I6" s="40">
        <v>5348</v>
      </c>
      <c r="J6" s="40">
        <v>0</v>
      </c>
    </row>
    <row r="7" s="32" customFormat="1" customHeight="1" spans="1:10">
      <c r="A7" s="41" t="s">
        <v>1539</v>
      </c>
      <c r="B7" s="40">
        <f t="shared" si="0"/>
        <v>3404</v>
      </c>
      <c r="C7" s="40">
        <v>0</v>
      </c>
      <c r="D7" s="40">
        <v>3350</v>
      </c>
      <c r="E7" s="40">
        <v>54</v>
      </c>
      <c r="F7" s="40">
        <v>0</v>
      </c>
      <c r="G7" s="40">
        <v>0</v>
      </c>
      <c r="H7" s="40">
        <v>0</v>
      </c>
      <c r="I7" s="40">
        <v>0</v>
      </c>
      <c r="J7" s="40">
        <v>0</v>
      </c>
    </row>
    <row r="8" s="32" customFormat="1" customHeight="1" spans="1:10">
      <c r="A8" s="41" t="s">
        <v>1540</v>
      </c>
      <c r="B8" s="40">
        <f t="shared" si="0"/>
        <v>19980</v>
      </c>
      <c r="C8" s="40">
        <v>0</v>
      </c>
      <c r="D8" s="40">
        <v>18887</v>
      </c>
      <c r="E8" s="40">
        <v>1093</v>
      </c>
      <c r="F8" s="40">
        <v>0</v>
      </c>
      <c r="G8" s="40">
        <v>0</v>
      </c>
      <c r="H8" s="40">
        <v>0</v>
      </c>
      <c r="I8" s="40">
        <v>0</v>
      </c>
      <c r="J8" s="40">
        <v>0</v>
      </c>
    </row>
    <row r="9" s="32" customFormat="1" ht="16.9" customHeight="1" spans="1:10">
      <c r="A9" s="41" t="s">
        <v>1541</v>
      </c>
      <c r="B9" s="40">
        <f t="shared" si="0"/>
        <v>4006</v>
      </c>
      <c r="C9" s="40">
        <v>0</v>
      </c>
      <c r="D9" s="40">
        <v>4006</v>
      </c>
      <c r="E9" s="40">
        <v>0</v>
      </c>
      <c r="F9" s="40">
        <v>0</v>
      </c>
      <c r="G9" s="40">
        <v>0</v>
      </c>
      <c r="H9" s="40">
        <v>0</v>
      </c>
      <c r="I9" s="40">
        <v>0</v>
      </c>
      <c r="J9" s="40">
        <v>0</v>
      </c>
    </row>
    <row r="10" s="32" customFormat="1" ht="16.9" customHeight="1" spans="1:10">
      <c r="A10" s="41" t="s">
        <v>1542</v>
      </c>
      <c r="B10" s="40">
        <f t="shared" si="0"/>
        <v>0</v>
      </c>
      <c r="C10" s="40">
        <v>0</v>
      </c>
      <c r="D10" s="40">
        <v>0</v>
      </c>
      <c r="E10" s="40">
        <v>0</v>
      </c>
      <c r="F10" s="40">
        <v>0</v>
      </c>
      <c r="G10" s="40">
        <v>0</v>
      </c>
      <c r="H10" s="40">
        <v>0</v>
      </c>
      <c r="I10" s="40">
        <v>0</v>
      </c>
      <c r="J10" s="40">
        <v>0</v>
      </c>
    </row>
    <row r="11" s="32" customFormat="1" ht="16.9" customHeight="1" spans="1:10">
      <c r="A11" s="41" t="s">
        <v>1543</v>
      </c>
      <c r="B11" s="40">
        <f t="shared" si="0"/>
        <v>0</v>
      </c>
      <c r="C11" s="40">
        <v>0</v>
      </c>
      <c r="D11" s="40">
        <v>0</v>
      </c>
      <c r="E11" s="40">
        <v>0</v>
      </c>
      <c r="F11" s="40">
        <v>0</v>
      </c>
      <c r="G11" s="40">
        <v>0</v>
      </c>
      <c r="H11" s="40">
        <v>0</v>
      </c>
      <c r="I11" s="40">
        <v>0</v>
      </c>
      <c r="J11" s="40">
        <v>0</v>
      </c>
    </row>
    <row r="12" s="32" customFormat="1" customHeight="1" spans="1:10">
      <c r="A12" s="41" t="s">
        <v>1544</v>
      </c>
      <c r="B12" s="40">
        <f t="shared" si="0"/>
        <v>0</v>
      </c>
      <c r="C12" s="40">
        <v>0</v>
      </c>
      <c r="D12" s="40">
        <v>0</v>
      </c>
      <c r="E12" s="40">
        <v>0</v>
      </c>
      <c r="F12" s="40">
        <v>0</v>
      </c>
      <c r="G12" s="40">
        <v>0</v>
      </c>
      <c r="H12" s="40">
        <v>0</v>
      </c>
      <c r="I12" s="40">
        <v>0</v>
      </c>
      <c r="J12" s="40">
        <v>0</v>
      </c>
    </row>
    <row r="13" s="32" customFormat="1" ht="16.9" customHeight="1" spans="1:10">
      <c r="A13" s="39" t="s">
        <v>1545</v>
      </c>
      <c r="B13" s="40">
        <f t="shared" si="0"/>
        <v>111833</v>
      </c>
      <c r="C13" s="40">
        <v>0</v>
      </c>
      <c r="D13" s="40">
        <v>15030</v>
      </c>
      <c r="E13" s="40">
        <v>21522</v>
      </c>
      <c r="F13" s="40">
        <v>24573</v>
      </c>
      <c r="G13" s="40">
        <v>41685</v>
      </c>
      <c r="H13" s="40">
        <v>8235</v>
      </c>
      <c r="I13" s="40">
        <v>788</v>
      </c>
      <c r="J13" s="40">
        <v>0</v>
      </c>
    </row>
    <row r="14" s="32" customFormat="1" ht="16.9" customHeight="1" spans="1:10">
      <c r="A14" s="41" t="s">
        <v>1546</v>
      </c>
      <c r="B14" s="40">
        <f t="shared" si="0"/>
        <v>111743</v>
      </c>
      <c r="C14" s="40">
        <v>0</v>
      </c>
      <c r="D14" s="40">
        <v>14940</v>
      </c>
      <c r="E14" s="40">
        <v>21522</v>
      </c>
      <c r="F14" s="40">
        <v>24573</v>
      </c>
      <c r="G14" s="40">
        <v>41685</v>
      </c>
      <c r="H14" s="40">
        <v>8235</v>
      </c>
      <c r="I14" s="40">
        <v>788</v>
      </c>
      <c r="J14" s="40">
        <v>0</v>
      </c>
    </row>
    <row r="15" s="32" customFormat="1" ht="16.9" customHeight="1" spans="1:10">
      <c r="A15" s="41" t="s">
        <v>1547</v>
      </c>
      <c r="B15" s="40">
        <f t="shared" si="0"/>
        <v>0</v>
      </c>
      <c r="C15" s="40">
        <v>0</v>
      </c>
      <c r="D15" s="40">
        <v>0</v>
      </c>
      <c r="E15" s="40">
        <v>0</v>
      </c>
      <c r="F15" s="40">
        <v>0</v>
      </c>
      <c r="G15" s="40">
        <v>0</v>
      </c>
      <c r="H15" s="40">
        <v>0</v>
      </c>
      <c r="I15" s="40">
        <v>0</v>
      </c>
      <c r="J15" s="40">
        <v>0</v>
      </c>
    </row>
    <row r="16" s="32" customFormat="1" ht="16.9" customHeight="1" spans="1:10">
      <c r="A16" s="41" t="s">
        <v>1548</v>
      </c>
      <c r="B16" s="40">
        <f t="shared" si="0"/>
        <v>90</v>
      </c>
      <c r="C16" s="40">
        <v>0</v>
      </c>
      <c r="D16" s="40">
        <v>90</v>
      </c>
      <c r="E16" s="40">
        <v>0</v>
      </c>
      <c r="F16" s="40">
        <v>0</v>
      </c>
      <c r="G16" s="40">
        <v>0</v>
      </c>
      <c r="H16" s="40">
        <v>0</v>
      </c>
      <c r="I16" s="40">
        <v>0</v>
      </c>
      <c r="J16" s="40">
        <v>0</v>
      </c>
    </row>
    <row r="17" s="32" customFormat="1" customHeight="1" spans="1:10">
      <c r="A17" s="41" t="s">
        <v>1549</v>
      </c>
      <c r="B17" s="40">
        <f t="shared" si="0"/>
        <v>0</v>
      </c>
      <c r="C17" s="40">
        <v>0</v>
      </c>
      <c r="D17" s="40">
        <v>0</v>
      </c>
      <c r="E17" s="40">
        <v>0</v>
      </c>
      <c r="F17" s="40">
        <v>0</v>
      </c>
      <c r="G17" s="40">
        <v>0</v>
      </c>
      <c r="H17" s="40">
        <v>0</v>
      </c>
      <c r="I17" s="40">
        <v>0</v>
      </c>
      <c r="J17" s="40">
        <v>0</v>
      </c>
    </row>
    <row r="18" s="32" customFormat="1" ht="16.9" customHeight="1" spans="1:10">
      <c r="A18" s="39" t="s">
        <v>1550</v>
      </c>
      <c r="B18" s="40">
        <f t="shared" si="0"/>
        <v>34663</v>
      </c>
      <c r="C18" s="40">
        <f t="shared" ref="C18:J18" si="1">SUM(C5)-SUM(C13)</f>
        <v>0</v>
      </c>
      <c r="D18" s="40">
        <f t="shared" si="1"/>
        <v>18355</v>
      </c>
      <c r="E18" s="40">
        <f t="shared" si="1"/>
        <v>1291</v>
      </c>
      <c r="F18" s="40">
        <f t="shared" si="1"/>
        <v>16029</v>
      </c>
      <c r="G18" s="40">
        <f t="shared" si="1"/>
        <v>-2216</v>
      </c>
      <c r="H18" s="40">
        <f t="shared" si="1"/>
        <v>-3356</v>
      </c>
      <c r="I18" s="40">
        <f t="shared" si="1"/>
        <v>4560</v>
      </c>
      <c r="J18" s="40">
        <f t="shared" si="1"/>
        <v>0</v>
      </c>
    </row>
    <row r="19" s="32" customFormat="1" ht="16.9" customHeight="1" spans="1:10">
      <c r="A19" s="39" t="s">
        <v>1551</v>
      </c>
      <c r="B19" s="40">
        <f t="shared" si="0"/>
        <v>297290</v>
      </c>
      <c r="C19" s="40">
        <v>0</v>
      </c>
      <c r="D19" s="40">
        <v>199569</v>
      </c>
      <c r="E19" s="40">
        <v>27400</v>
      </c>
      <c r="F19" s="40">
        <v>49574</v>
      </c>
      <c r="G19" s="40">
        <v>-8085</v>
      </c>
      <c r="H19" s="40">
        <v>-6712</v>
      </c>
      <c r="I19" s="40">
        <v>35544</v>
      </c>
      <c r="J19" s="40">
        <v>0</v>
      </c>
    </row>
    <row r="20" s="33" customFormat="1" customHeight="1" spans="1:10">
      <c r="A20" s="42"/>
      <c r="B20" s="43"/>
      <c r="C20" s="43"/>
      <c r="D20" s="43"/>
      <c r="E20" s="43"/>
      <c r="F20" s="43"/>
      <c r="G20" s="43"/>
      <c r="H20" s="43"/>
      <c r="I20" s="43"/>
      <c r="J20" s="43"/>
    </row>
    <row r="21" customHeight="1" spans="1:7">
      <c r="A21" s="44"/>
      <c r="B21" s="44"/>
      <c r="C21" s="44"/>
      <c r="D21" s="44"/>
      <c r="E21" s="44"/>
      <c r="F21" s="44"/>
      <c r="G21" s="44"/>
    </row>
    <row r="27" ht="13.5" customHeight="1"/>
  </sheetData>
  <mergeCells count="2">
    <mergeCell ref="A2:J2"/>
    <mergeCell ref="I3:J3"/>
  </mergeCells>
  <pageMargins left="0.708661417322835" right="0.47244094488189" top="0.748031496062992" bottom="0.748031496062992" header="0.31496062992126" footer="0.53"/>
  <pageSetup paperSize="9" orientation="landscape"/>
  <headerFooter>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G21"/>
  <sheetViews>
    <sheetView showZeros="0" tabSelected="1" workbookViewId="0">
      <selection activeCell="N17" sqref="N17"/>
    </sheetView>
  </sheetViews>
  <sheetFormatPr defaultColWidth="9" defaultRowHeight="13.5" outlineLevelCol="6"/>
  <cols>
    <col min="1" max="1" width="18.375" style="23" customWidth="1"/>
    <col min="2" max="7" width="19.125" style="24" customWidth="1"/>
    <col min="8" max="16384" width="9" style="23"/>
  </cols>
  <sheetData>
    <row r="1" spans="1:1">
      <c r="A1" s="2" t="s">
        <v>1552</v>
      </c>
    </row>
    <row r="3" ht="19.5" spans="1:7">
      <c r="A3" s="25" t="s">
        <v>1553</v>
      </c>
      <c r="B3" s="25"/>
      <c r="C3" s="25"/>
      <c r="D3" s="25"/>
      <c r="E3" s="25"/>
      <c r="F3" s="25"/>
      <c r="G3" s="25"/>
    </row>
    <row r="4" spans="1:7">
      <c r="A4" s="20"/>
      <c r="B4" s="20"/>
      <c r="C4" s="26"/>
      <c r="D4" s="26"/>
      <c r="E4" s="26"/>
      <c r="F4" s="26"/>
      <c r="G4" s="27" t="s">
        <v>1554</v>
      </c>
    </row>
    <row r="5" s="22" customFormat="1" ht="27" customHeight="1" spans="1:7">
      <c r="A5" s="28" t="s">
        <v>1555</v>
      </c>
      <c r="B5" s="28" t="s">
        <v>1556</v>
      </c>
      <c r="C5" s="28"/>
      <c r="D5" s="28"/>
      <c r="E5" s="28" t="s">
        <v>1557</v>
      </c>
      <c r="F5" s="28"/>
      <c r="G5" s="28"/>
    </row>
    <row r="6" s="22" customFormat="1" ht="27" customHeight="1" spans="1:7">
      <c r="A6" s="28"/>
      <c r="B6" s="29"/>
      <c r="C6" s="28" t="s">
        <v>1558</v>
      </c>
      <c r="D6" s="28" t="s">
        <v>1559</v>
      </c>
      <c r="E6" s="29"/>
      <c r="F6" s="28" t="s">
        <v>1558</v>
      </c>
      <c r="G6" s="28" t="s">
        <v>1559</v>
      </c>
    </row>
    <row r="7" s="22" customFormat="1" ht="27" customHeight="1" spans="1:7">
      <c r="A7" s="28" t="s">
        <v>1560</v>
      </c>
      <c r="B7" s="28" t="s">
        <v>1561</v>
      </c>
      <c r="C7" s="28" t="s">
        <v>1562</v>
      </c>
      <c r="D7" s="28" t="s">
        <v>1563</v>
      </c>
      <c r="E7" s="28" t="s">
        <v>1564</v>
      </c>
      <c r="F7" s="28" t="s">
        <v>1565</v>
      </c>
      <c r="G7" s="28" t="s">
        <v>1566</v>
      </c>
    </row>
    <row r="8" s="22" customFormat="1" ht="27" customHeight="1" spans="1:7">
      <c r="A8" s="30" t="s">
        <v>1567</v>
      </c>
      <c r="B8" s="31">
        <v>20.037</v>
      </c>
      <c r="C8" s="31">
        <v>20.037</v>
      </c>
      <c r="D8" s="31">
        <v>0</v>
      </c>
      <c r="E8" s="31">
        <v>19.039</v>
      </c>
      <c r="F8" s="31">
        <v>19.039</v>
      </c>
      <c r="G8" s="31">
        <v>0</v>
      </c>
    </row>
    <row r="9" ht="21" customHeight="1" spans="1:7">
      <c r="A9" s="20" t="s">
        <v>1568</v>
      </c>
      <c r="B9" s="20"/>
      <c r="C9" s="20"/>
      <c r="D9" s="20"/>
      <c r="E9" s="20"/>
      <c r="F9" s="20"/>
      <c r="G9" s="20"/>
    </row>
    <row r="10" ht="21" customHeight="1" spans="1:7">
      <c r="A10" s="20" t="s">
        <v>1569</v>
      </c>
      <c r="B10" s="20"/>
      <c r="C10" s="20"/>
      <c r="D10" s="20"/>
      <c r="E10" s="20"/>
      <c r="F10" s="20"/>
      <c r="G10" s="20"/>
    </row>
    <row r="21" spans="1:1">
      <c r="A21" s="24"/>
    </row>
  </sheetData>
  <mergeCells count="6">
    <mergeCell ref="A3:G3"/>
    <mergeCell ref="B5:D5"/>
    <mergeCell ref="E5:G5"/>
    <mergeCell ref="A9:G9"/>
    <mergeCell ref="A10:G10"/>
    <mergeCell ref="A5:A6"/>
  </mergeCells>
  <pageMargins left="0.708661417322835" right="0.47244094488189" top="0.748031496062992" bottom="0.748031496062992" header="0.31496062992126" footer="0.5"/>
  <pageSetup paperSize="9" orientation="landscape"/>
  <headerFooter>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G21"/>
  <sheetViews>
    <sheetView tabSelected="1" workbookViewId="0">
      <selection activeCell="N17" sqref="N17"/>
    </sheetView>
  </sheetViews>
  <sheetFormatPr defaultColWidth="9" defaultRowHeight="13.5" outlineLevelCol="6"/>
  <cols>
    <col min="1" max="1" width="28.125" customWidth="1"/>
    <col min="2" max="2" width="19.125" customWidth="1"/>
    <col min="3" max="3" width="17.625" customWidth="1"/>
    <col min="4" max="4" width="22" customWidth="1"/>
    <col min="5" max="7" width="14.625" customWidth="1"/>
  </cols>
  <sheetData>
    <row r="1" spans="1:1">
      <c r="A1" s="2" t="s">
        <v>1570</v>
      </c>
    </row>
    <row r="3" ht="37.5" customHeight="1" spans="1:7">
      <c r="A3" s="14" t="s">
        <v>1571</v>
      </c>
      <c r="B3" s="14"/>
      <c r="C3" s="14"/>
      <c r="D3" s="14"/>
      <c r="E3" s="14"/>
      <c r="F3" s="14"/>
      <c r="G3" s="14"/>
    </row>
    <row r="4" spans="1:7">
      <c r="A4" s="15" t="s">
        <v>1572</v>
      </c>
      <c r="B4" s="15"/>
      <c r="C4" s="15"/>
      <c r="D4" s="15"/>
      <c r="E4" s="15"/>
      <c r="F4" s="16" t="s">
        <v>1554</v>
      </c>
      <c r="G4" s="16"/>
    </row>
    <row r="5" s="1" customFormat="1" ht="29.25" customHeight="1" spans="1:7">
      <c r="A5" s="17" t="s">
        <v>1573</v>
      </c>
      <c r="B5" s="17" t="s">
        <v>1574</v>
      </c>
      <c r="C5" s="17" t="s">
        <v>1575</v>
      </c>
      <c r="D5" s="17" t="s">
        <v>1576</v>
      </c>
      <c r="E5" s="17" t="s">
        <v>1577</v>
      </c>
      <c r="F5" s="17" t="s">
        <v>1578</v>
      </c>
      <c r="G5" s="17" t="s">
        <v>1579</v>
      </c>
    </row>
    <row r="6" s="1" customFormat="1" ht="29.25" customHeight="1" spans="1:7">
      <c r="A6" s="10" t="s">
        <v>1580</v>
      </c>
      <c r="B6" s="10" t="s">
        <v>1581</v>
      </c>
      <c r="C6" s="10" t="s">
        <v>1582</v>
      </c>
      <c r="D6" s="18" t="s">
        <v>1583</v>
      </c>
      <c r="E6" s="10" t="s">
        <v>1584</v>
      </c>
      <c r="F6" s="19">
        <v>0.0166</v>
      </c>
      <c r="G6" s="10" t="s">
        <v>1585</v>
      </c>
    </row>
    <row r="7" ht="27" customHeight="1" spans="1:7">
      <c r="A7" s="20" t="s">
        <v>1586</v>
      </c>
      <c r="B7" s="20"/>
      <c r="C7" s="20"/>
      <c r="D7" s="20"/>
      <c r="E7" s="20"/>
      <c r="F7" s="20"/>
      <c r="G7" s="20"/>
    </row>
    <row r="21" spans="1:7">
      <c r="A21" s="21"/>
      <c r="B21" s="21"/>
      <c r="C21" s="21"/>
      <c r="D21" s="21"/>
      <c r="E21" s="21"/>
      <c r="F21" s="21"/>
      <c r="G21" s="21"/>
    </row>
  </sheetData>
  <mergeCells count="3">
    <mergeCell ref="A3:G3"/>
    <mergeCell ref="F4:G4"/>
    <mergeCell ref="A7:G7"/>
  </mergeCells>
  <pageMargins left="0.708661417322835" right="0.47244094488189" top="0.748031496062992" bottom="0.748031496062992" header="0.31496062992126" footer="0.54"/>
  <pageSetup paperSize="9" orientation="landscape"/>
  <headerFooter>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G31"/>
  <sheetViews>
    <sheetView showZeros="0" tabSelected="1" topLeftCell="A19" workbookViewId="0">
      <selection activeCell="N17" sqref="N17"/>
    </sheetView>
  </sheetViews>
  <sheetFormatPr defaultColWidth="9" defaultRowHeight="13.5" outlineLevelCol="6"/>
  <cols>
    <col min="1" max="1" width="49.5" customWidth="1"/>
    <col min="2" max="3" width="17.25" customWidth="1"/>
    <col min="4" max="4" width="16.125" customWidth="1"/>
    <col min="5" max="5" width="22.75" customWidth="1"/>
  </cols>
  <sheetData>
    <row r="1" ht="28.5" customHeight="1" spans="1:1">
      <c r="A1" s="2" t="s">
        <v>1587</v>
      </c>
    </row>
    <row r="2" ht="36" customHeight="1" spans="1:3">
      <c r="A2" s="3" t="s">
        <v>1588</v>
      </c>
      <c r="B2" s="3"/>
      <c r="C2" s="3"/>
    </row>
    <row r="3" ht="24.75" customHeight="1" spans="3:3">
      <c r="C3" s="4" t="s">
        <v>1554</v>
      </c>
    </row>
    <row r="4" ht="21" customHeight="1" spans="1:3">
      <c r="A4" s="5" t="s">
        <v>1256</v>
      </c>
      <c r="B4" s="5" t="s">
        <v>1589</v>
      </c>
      <c r="C4" s="5" t="s">
        <v>1590</v>
      </c>
    </row>
    <row r="5" s="1" customFormat="1" ht="21" customHeight="1" spans="1:3">
      <c r="A5" s="6" t="s">
        <v>1591</v>
      </c>
      <c r="B5" s="7">
        <f>18.9887326718</f>
        <v>18.9887326718</v>
      </c>
      <c r="C5" s="7">
        <f t="shared" ref="C5:C6" si="0">18.9887326718</f>
        <v>18.9887326718</v>
      </c>
    </row>
    <row r="6" s="1" customFormat="1" ht="21" customHeight="1" spans="1:3">
      <c r="A6" s="6" t="s">
        <v>1592</v>
      </c>
      <c r="B6" s="7">
        <f t="shared" ref="B6" si="1">18.9887326718</f>
        <v>18.9887326718</v>
      </c>
      <c r="C6" s="7">
        <f t="shared" si="0"/>
        <v>18.9887326718</v>
      </c>
    </row>
    <row r="7" s="1" customFormat="1" ht="21" customHeight="1" spans="1:3">
      <c r="A7" s="6" t="s">
        <v>1593</v>
      </c>
      <c r="B7" s="7">
        <v>0</v>
      </c>
      <c r="C7" s="7">
        <v>0</v>
      </c>
    </row>
    <row r="8" s="1" customFormat="1" ht="21" customHeight="1" spans="1:3">
      <c r="A8" s="6" t="s">
        <v>1594</v>
      </c>
      <c r="B8" s="7">
        <v>20.0008</v>
      </c>
      <c r="C8" s="7">
        <v>20.0008</v>
      </c>
    </row>
    <row r="9" s="1" customFormat="1" ht="21" customHeight="1" spans="1:3">
      <c r="A9" s="6" t="s">
        <v>1592</v>
      </c>
      <c r="B9" s="7">
        <v>20.0008</v>
      </c>
      <c r="C9" s="7">
        <v>20.0008</v>
      </c>
    </row>
    <row r="10" s="1" customFormat="1" ht="21" customHeight="1" spans="1:3">
      <c r="A10" s="6" t="s">
        <v>1593</v>
      </c>
      <c r="B10" s="7">
        <v>0</v>
      </c>
      <c r="C10" s="7">
        <v>0</v>
      </c>
    </row>
    <row r="11" s="1" customFormat="1" ht="21" customHeight="1" spans="1:3">
      <c r="A11" s="6" t="s">
        <v>1595</v>
      </c>
      <c r="B11" s="7">
        <v>2.9988</v>
      </c>
      <c r="C11" s="7">
        <v>2.9988</v>
      </c>
    </row>
    <row r="12" s="1" customFormat="1" ht="21" customHeight="1" spans="1:4">
      <c r="A12" s="6" t="s">
        <v>1596</v>
      </c>
      <c r="B12" s="8">
        <v>0.0166</v>
      </c>
      <c r="C12" s="8">
        <v>0.0166</v>
      </c>
      <c r="D12" s="9"/>
    </row>
    <row r="13" s="1" customFormat="1" ht="21" customHeight="1" spans="1:3">
      <c r="A13" s="6" t="s">
        <v>1597</v>
      </c>
      <c r="B13" s="8">
        <v>2.9244</v>
      </c>
      <c r="C13" s="8">
        <v>2.9244</v>
      </c>
    </row>
    <row r="14" s="1" customFormat="1" ht="21" customHeight="1" spans="1:3">
      <c r="A14" s="6" t="s">
        <v>1598</v>
      </c>
      <c r="B14" s="8">
        <v>0</v>
      </c>
      <c r="C14" s="8">
        <v>0</v>
      </c>
    </row>
    <row r="15" s="1" customFormat="1" ht="21" customHeight="1" spans="1:3">
      <c r="A15" s="6" t="s">
        <v>1599</v>
      </c>
      <c r="B15" s="8">
        <v>0</v>
      </c>
      <c r="C15" s="8">
        <v>0</v>
      </c>
    </row>
    <row r="16" s="1" customFormat="1" ht="21" customHeight="1" spans="1:3">
      <c r="A16" s="6" t="s">
        <v>1600</v>
      </c>
      <c r="B16" s="8">
        <v>0</v>
      </c>
      <c r="C16" s="8">
        <v>0</v>
      </c>
    </row>
    <row r="17" s="1" customFormat="1" ht="21" customHeight="1" spans="1:3">
      <c r="A17" s="6" t="s">
        <v>1601</v>
      </c>
      <c r="B17" s="8">
        <v>0</v>
      </c>
      <c r="C17" s="8">
        <v>0</v>
      </c>
    </row>
    <row r="18" s="1" customFormat="1" ht="21" customHeight="1" spans="1:3">
      <c r="A18" s="6" t="s">
        <v>1602</v>
      </c>
      <c r="B18" s="8">
        <v>0.0578</v>
      </c>
      <c r="C18" s="8">
        <v>0.0578</v>
      </c>
    </row>
    <row r="19" s="1" customFormat="1" ht="21" customHeight="1" spans="1:4">
      <c r="A19" s="6" t="s">
        <v>1603</v>
      </c>
      <c r="B19" s="8">
        <v>2.9485</v>
      </c>
      <c r="C19" s="8">
        <v>2.9485</v>
      </c>
      <c r="D19" s="9"/>
    </row>
    <row r="20" s="1" customFormat="1" ht="21" customHeight="1" spans="1:3">
      <c r="A20" s="6" t="s">
        <v>1604</v>
      </c>
      <c r="B20" s="8">
        <v>2.9485</v>
      </c>
      <c r="C20" s="8">
        <v>2.9485</v>
      </c>
    </row>
    <row r="21" s="1" customFormat="1" ht="21" customHeight="1" spans="1:7">
      <c r="A21" s="10" t="s">
        <v>1593</v>
      </c>
      <c r="B21" s="8">
        <v>0</v>
      </c>
      <c r="C21" s="8">
        <v>0</v>
      </c>
      <c r="D21" s="11"/>
      <c r="E21" s="11"/>
      <c r="F21" s="11"/>
      <c r="G21" s="11"/>
    </row>
    <row r="22" s="1" customFormat="1" ht="21" customHeight="1" spans="1:3">
      <c r="A22" s="6" t="s">
        <v>1605</v>
      </c>
      <c r="B22" s="8">
        <v>0.6190353424</v>
      </c>
      <c r="C22" s="8">
        <v>0.6190353424</v>
      </c>
    </row>
    <row r="23" s="1" customFormat="1" ht="21" customHeight="1" spans="1:5">
      <c r="A23" s="6" t="s">
        <v>1604</v>
      </c>
      <c r="B23" s="8">
        <v>0.6190353424</v>
      </c>
      <c r="C23" s="8">
        <v>0.6190353424</v>
      </c>
      <c r="E23" s="12"/>
    </row>
    <row r="24" s="1" customFormat="1" ht="21" customHeight="1" spans="1:3">
      <c r="A24" s="6" t="s">
        <v>1593</v>
      </c>
      <c r="B24" s="8">
        <v>0</v>
      </c>
      <c r="C24" s="8">
        <v>0</v>
      </c>
    </row>
    <row r="25" s="1" customFormat="1" ht="21" customHeight="1" spans="1:4">
      <c r="A25" s="6" t="s">
        <v>1606</v>
      </c>
      <c r="B25" s="8">
        <f>19.6889736325-0.65</f>
        <v>19.0389736325</v>
      </c>
      <c r="C25" s="8">
        <f t="shared" ref="C25:C26" si="2">19.6889736325-0.65</f>
        <v>19.0389736325</v>
      </c>
      <c r="D25" s="9"/>
    </row>
    <row r="26" s="1" customFormat="1" ht="21" customHeight="1" spans="1:4">
      <c r="A26" s="6" t="s">
        <v>1592</v>
      </c>
      <c r="B26" s="8">
        <f>19.6889736325-0.65</f>
        <v>19.0389736325</v>
      </c>
      <c r="C26" s="8">
        <f t="shared" si="2"/>
        <v>19.0389736325</v>
      </c>
      <c r="D26" s="9"/>
    </row>
    <row r="27" s="1" customFormat="1" ht="21" customHeight="1" spans="1:3">
      <c r="A27" s="6" t="s">
        <v>1593</v>
      </c>
      <c r="B27" s="8">
        <v>0</v>
      </c>
      <c r="C27" s="8">
        <v>0</v>
      </c>
    </row>
    <row r="28" s="1" customFormat="1" ht="21" customHeight="1" spans="1:3">
      <c r="A28" s="6" t="s">
        <v>1607</v>
      </c>
      <c r="B28" s="8">
        <v>20.037</v>
      </c>
      <c r="C28" s="8">
        <v>20.037</v>
      </c>
    </row>
    <row r="29" s="1" customFormat="1" ht="21" customHeight="1" spans="1:3">
      <c r="A29" s="6" t="s">
        <v>1592</v>
      </c>
      <c r="B29" s="8">
        <v>20.037</v>
      </c>
      <c r="C29" s="8">
        <v>20.037</v>
      </c>
    </row>
    <row r="30" s="1" customFormat="1" ht="21" customHeight="1" spans="1:3">
      <c r="A30" s="6" t="s">
        <v>1593</v>
      </c>
      <c r="B30" s="8">
        <v>0</v>
      </c>
      <c r="C30" s="8">
        <v>0</v>
      </c>
    </row>
    <row r="31" s="1" customFormat="1" ht="40.5" customHeight="1" spans="1:3">
      <c r="A31" s="13" t="s">
        <v>1608</v>
      </c>
      <c r="B31" s="13"/>
      <c r="C31" s="13"/>
    </row>
  </sheetData>
  <mergeCells count="2">
    <mergeCell ref="A2:C2"/>
    <mergeCell ref="A31:C31"/>
  </mergeCells>
  <pageMargins left="0.905511811023622" right="0.47244094488189" top="0.748031496062992" bottom="0.748031496062992" header="0.31496062992126" footer="0.45"/>
  <pageSetup paperSize="9"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H27"/>
  <sheetViews>
    <sheetView showZeros="0" tabSelected="1" workbookViewId="0">
      <selection activeCell="N17" sqref="N17"/>
    </sheetView>
  </sheetViews>
  <sheetFormatPr defaultColWidth="9" defaultRowHeight="13.5" outlineLevelCol="7"/>
  <cols>
    <col min="1" max="1" width="43.875" style="24" customWidth="1"/>
    <col min="2" max="6" width="12.375" style="24" customWidth="1"/>
    <col min="7" max="8" width="12.375" customWidth="1"/>
  </cols>
  <sheetData>
    <row r="1" customHeight="1" spans="1:6">
      <c r="A1" s="220" t="s">
        <v>52</v>
      </c>
      <c r="B1" s="86"/>
      <c r="C1"/>
      <c r="D1"/>
      <c r="E1"/>
      <c r="F1"/>
    </row>
    <row r="2" ht="24.75" customHeight="1" spans="1:8">
      <c r="A2" s="87" t="s">
        <v>53</v>
      </c>
      <c r="B2" s="87"/>
      <c r="C2" s="87"/>
      <c r="D2" s="87"/>
      <c r="E2" s="87"/>
      <c r="F2" s="87"/>
      <c r="G2" s="87"/>
      <c r="H2" s="87"/>
    </row>
    <row r="3" ht="15.75" customHeight="1" spans="1:8">
      <c r="A3" s="206"/>
      <c r="B3" s="206"/>
      <c r="C3" s="206"/>
      <c r="D3" s="206"/>
      <c r="E3" s="206"/>
      <c r="F3" s="207"/>
      <c r="G3" s="207" t="s">
        <v>54</v>
      </c>
      <c r="H3" s="207"/>
    </row>
    <row r="4" s="85" customFormat="1" ht="17.45" customHeight="1" spans="1:8">
      <c r="A4" s="98" t="s">
        <v>55</v>
      </c>
      <c r="B4" s="101" t="s">
        <v>56</v>
      </c>
      <c r="C4" s="101" t="s">
        <v>57</v>
      </c>
      <c r="D4" s="101"/>
      <c r="E4" s="101"/>
      <c r="F4" s="208" t="s">
        <v>58</v>
      </c>
      <c r="G4" s="229" t="s">
        <v>59</v>
      </c>
      <c r="H4" s="100" t="s">
        <v>60</v>
      </c>
    </row>
    <row r="5" s="85" customFormat="1" ht="17.45" customHeight="1" spans="1:8">
      <c r="A5" s="102"/>
      <c r="B5" s="101"/>
      <c r="C5" s="101" t="s">
        <v>61</v>
      </c>
      <c r="D5" s="101" t="s">
        <v>62</v>
      </c>
      <c r="E5" s="101" t="s">
        <v>63</v>
      </c>
      <c r="F5" s="209"/>
      <c r="G5" s="229"/>
      <c r="H5" s="100"/>
    </row>
    <row r="6" s="85" customFormat="1" ht="17.45" customHeight="1" spans="1:8">
      <c r="A6" s="230" t="s">
        <v>64</v>
      </c>
      <c r="B6" s="51">
        <f t="shared" ref="B6:E6" si="0">SUM(B7:B19)</f>
        <v>674089</v>
      </c>
      <c r="C6" s="51">
        <f t="shared" si="0"/>
        <v>740000</v>
      </c>
      <c r="D6" s="51">
        <f t="shared" si="0"/>
        <v>793877</v>
      </c>
      <c r="E6" s="51">
        <f t="shared" si="0"/>
        <v>796073</v>
      </c>
      <c r="F6" s="231">
        <f t="shared" ref="F6:F27" si="1">E6/D6</f>
        <v>1.00276617158577</v>
      </c>
      <c r="G6" s="109">
        <f t="shared" ref="G6:G27" si="2">(E6-B6)/B6</f>
        <v>0.180961267725775</v>
      </c>
      <c r="H6" s="110"/>
    </row>
    <row r="7" s="92" customFormat="1" ht="17.45" customHeight="1" spans="1:8">
      <c r="A7" s="232" t="s">
        <v>65</v>
      </c>
      <c r="B7" s="233">
        <v>222270</v>
      </c>
      <c r="C7" s="234">
        <v>225000</v>
      </c>
      <c r="D7" s="234">
        <v>210400</v>
      </c>
      <c r="E7" s="234">
        <v>210442</v>
      </c>
      <c r="F7" s="235">
        <f t="shared" si="1"/>
        <v>1.00019961977186</v>
      </c>
      <c r="G7" s="106">
        <f t="shared" si="2"/>
        <v>-0.053214558869843</v>
      </c>
      <c r="H7" s="107"/>
    </row>
    <row r="8" s="92" customFormat="1" ht="17.45" customHeight="1" spans="1:8">
      <c r="A8" s="232" t="s">
        <v>66</v>
      </c>
      <c r="B8" s="233">
        <v>100508</v>
      </c>
      <c r="C8" s="234">
        <v>110000</v>
      </c>
      <c r="D8" s="234">
        <v>93700</v>
      </c>
      <c r="E8" s="234">
        <v>93695</v>
      </c>
      <c r="F8" s="235">
        <f t="shared" si="1"/>
        <v>0.999946638207044</v>
      </c>
      <c r="G8" s="106">
        <f t="shared" si="2"/>
        <v>-0.0677856489035699</v>
      </c>
      <c r="H8" s="107"/>
    </row>
    <row r="9" s="92" customFormat="1" ht="17.45" customHeight="1" spans="1:8">
      <c r="A9" s="232" t="s">
        <v>67</v>
      </c>
      <c r="B9" s="233">
        <v>23087</v>
      </c>
      <c r="C9" s="234">
        <v>25000</v>
      </c>
      <c r="D9" s="234">
        <v>20100</v>
      </c>
      <c r="E9" s="234">
        <v>20084</v>
      </c>
      <c r="F9" s="235">
        <f t="shared" si="1"/>
        <v>0.999203980099503</v>
      </c>
      <c r="G9" s="106">
        <f t="shared" si="2"/>
        <v>-0.130073201368736</v>
      </c>
      <c r="H9" s="107"/>
    </row>
    <row r="10" s="92" customFormat="1" ht="17.45" customHeight="1" spans="1:8">
      <c r="A10" s="232" t="s">
        <v>68</v>
      </c>
      <c r="B10" s="233">
        <v>159192</v>
      </c>
      <c r="C10" s="234">
        <v>210500</v>
      </c>
      <c r="D10" s="234">
        <v>222277</v>
      </c>
      <c r="E10" s="234">
        <v>224267</v>
      </c>
      <c r="F10" s="235">
        <f t="shared" si="1"/>
        <v>1.00895279313649</v>
      </c>
      <c r="G10" s="106">
        <f t="shared" si="2"/>
        <v>0.408783104678627</v>
      </c>
      <c r="H10" s="107"/>
    </row>
    <row r="11" s="92" customFormat="1" ht="17.45" customHeight="1" spans="1:8">
      <c r="A11" s="232" t="s">
        <v>69</v>
      </c>
      <c r="B11" s="233">
        <v>94207</v>
      </c>
      <c r="C11" s="234">
        <v>95000</v>
      </c>
      <c r="D11" s="234">
        <v>69000</v>
      </c>
      <c r="E11" s="234">
        <v>69064</v>
      </c>
      <c r="F11" s="235">
        <f t="shared" si="1"/>
        <v>1.00092753623188</v>
      </c>
      <c r="G11" s="106">
        <f t="shared" si="2"/>
        <v>-0.266890995361279</v>
      </c>
      <c r="H11" s="107"/>
    </row>
    <row r="12" s="92" customFormat="1" ht="17.45" customHeight="1" spans="1:8">
      <c r="A12" s="232" t="s">
        <v>70</v>
      </c>
      <c r="B12" s="233">
        <v>8800</v>
      </c>
      <c r="C12" s="234">
        <v>10000</v>
      </c>
      <c r="D12" s="234">
        <v>12250</v>
      </c>
      <c r="E12" s="234">
        <v>12275</v>
      </c>
      <c r="F12" s="235">
        <f t="shared" si="1"/>
        <v>1.00204081632653</v>
      </c>
      <c r="G12" s="106">
        <f t="shared" si="2"/>
        <v>0.394886363636364</v>
      </c>
      <c r="H12" s="107"/>
    </row>
    <row r="13" s="92" customFormat="1" ht="17.45" customHeight="1" spans="1:8">
      <c r="A13" s="232" t="s">
        <v>71</v>
      </c>
      <c r="B13" s="233">
        <v>17200</v>
      </c>
      <c r="C13" s="234">
        <v>17500</v>
      </c>
      <c r="D13" s="234">
        <v>18500</v>
      </c>
      <c r="E13" s="234">
        <v>18500</v>
      </c>
      <c r="F13" s="235">
        <f t="shared" si="1"/>
        <v>1</v>
      </c>
      <c r="G13" s="106">
        <f t="shared" si="2"/>
        <v>0.0755813953488372</v>
      </c>
      <c r="H13" s="107"/>
    </row>
    <row r="14" s="92" customFormat="1" ht="17.45" customHeight="1" spans="1:8">
      <c r="A14" s="232" t="s">
        <v>72</v>
      </c>
      <c r="B14" s="233">
        <v>8353</v>
      </c>
      <c r="C14" s="234">
        <v>10000</v>
      </c>
      <c r="D14" s="234">
        <v>14600</v>
      </c>
      <c r="E14" s="234">
        <v>14605</v>
      </c>
      <c r="F14" s="235">
        <f t="shared" si="1"/>
        <v>1.00034246575342</v>
      </c>
      <c r="G14" s="106">
        <f t="shared" si="2"/>
        <v>0.748473602298575</v>
      </c>
      <c r="H14" s="107"/>
    </row>
    <row r="15" s="92" customFormat="1" ht="17.45" customHeight="1" spans="1:8">
      <c r="A15" s="232" t="s">
        <v>73</v>
      </c>
      <c r="B15" s="233">
        <v>1866</v>
      </c>
      <c r="C15" s="234">
        <v>2000</v>
      </c>
      <c r="D15" s="234">
        <v>1000</v>
      </c>
      <c r="E15" s="234">
        <v>1040</v>
      </c>
      <c r="F15" s="235">
        <f t="shared" si="1"/>
        <v>1.04</v>
      </c>
      <c r="G15" s="106">
        <f t="shared" si="2"/>
        <v>-0.442658092175777</v>
      </c>
      <c r="H15" s="107"/>
    </row>
    <row r="16" s="92" customFormat="1" ht="17.45" customHeight="1" spans="1:8">
      <c r="A16" s="232" t="s">
        <v>74</v>
      </c>
      <c r="B16" s="233">
        <v>5154</v>
      </c>
      <c r="C16" s="234">
        <v>5500</v>
      </c>
      <c r="D16" s="234">
        <v>5500</v>
      </c>
      <c r="E16" s="234">
        <v>5490</v>
      </c>
      <c r="F16" s="235">
        <f t="shared" si="1"/>
        <v>0.998181818181818</v>
      </c>
      <c r="G16" s="106">
        <f t="shared" si="2"/>
        <v>0.0651920838183935</v>
      </c>
      <c r="H16" s="107"/>
    </row>
    <row r="17" s="92" customFormat="1" ht="17.45" customHeight="1" spans="1:8">
      <c r="A17" s="232" t="s">
        <v>75</v>
      </c>
      <c r="B17" s="233">
        <v>28155</v>
      </c>
      <c r="C17" s="234">
        <v>24000</v>
      </c>
      <c r="D17" s="234">
        <v>118700</v>
      </c>
      <c r="E17" s="234">
        <v>118728</v>
      </c>
      <c r="F17" s="235">
        <f t="shared" si="1"/>
        <v>1.00023588879528</v>
      </c>
      <c r="G17" s="106">
        <f t="shared" si="2"/>
        <v>3.21694192860948</v>
      </c>
      <c r="H17" s="107"/>
    </row>
    <row r="18" s="92" customFormat="1" ht="17.45" customHeight="1" spans="1:8">
      <c r="A18" s="232" t="s">
        <v>76</v>
      </c>
      <c r="B18" s="233">
        <v>3803</v>
      </c>
      <c r="C18" s="234">
        <v>4000</v>
      </c>
      <c r="D18" s="234">
        <v>4000</v>
      </c>
      <c r="E18" s="234">
        <v>4032</v>
      </c>
      <c r="F18" s="235">
        <f t="shared" si="1"/>
        <v>1.008</v>
      </c>
      <c r="G18" s="106">
        <f t="shared" si="2"/>
        <v>0.0602156192479621</v>
      </c>
      <c r="H18" s="107"/>
    </row>
    <row r="19" s="92" customFormat="1" ht="17.45" customHeight="1" spans="1:8">
      <c r="A19" s="232" t="s">
        <v>77</v>
      </c>
      <c r="B19" s="233">
        <v>1494</v>
      </c>
      <c r="C19" s="234">
        <v>1500</v>
      </c>
      <c r="D19" s="234">
        <v>3850</v>
      </c>
      <c r="E19" s="234">
        <v>3851</v>
      </c>
      <c r="F19" s="235">
        <f t="shared" si="1"/>
        <v>1.00025974025974</v>
      </c>
      <c r="G19" s="106">
        <f t="shared" si="2"/>
        <v>1.57764390896921</v>
      </c>
      <c r="H19" s="107"/>
    </row>
    <row r="20" s="85" customFormat="1" ht="17.45" customHeight="1" spans="1:8">
      <c r="A20" s="236" t="s">
        <v>78</v>
      </c>
      <c r="B20" s="50">
        <f>SUM(B21:B26)</f>
        <v>201394</v>
      </c>
      <c r="C20" s="50">
        <f>SUM(C21:C26)</f>
        <v>160000</v>
      </c>
      <c r="D20" s="50">
        <f t="shared" ref="D20:E20" si="3">SUM(D21:D26)</f>
        <v>116123</v>
      </c>
      <c r="E20" s="51">
        <f t="shared" si="3"/>
        <v>116082</v>
      </c>
      <c r="F20" s="231">
        <f t="shared" si="1"/>
        <v>0.999646926104217</v>
      </c>
      <c r="G20" s="109">
        <f t="shared" si="2"/>
        <v>-0.423607456031461</v>
      </c>
      <c r="H20" s="110"/>
    </row>
    <row r="21" s="92" customFormat="1" ht="17.45" customHeight="1" spans="1:8">
      <c r="A21" s="233" t="s">
        <v>79</v>
      </c>
      <c r="B21" s="233">
        <v>88863</v>
      </c>
      <c r="C21" s="234">
        <v>90000</v>
      </c>
      <c r="D21" s="234">
        <v>60700</v>
      </c>
      <c r="E21" s="234">
        <v>60694</v>
      </c>
      <c r="F21" s="235">
        <f t="shared" si="1"/>
        <v>0.999901153212521</v>
      </c>
      <c r="G21" s="106">
        <f t="shared" si="2"/>
        <v>-0.316993574378538</v>
      </c>
      <c r="H21" s="107"/>
    </row>
    <row r="22" s="92" customFormat="1" ht="17.45" customHeight="1" spans="1:8">
      <c r="A22" s="232" t="s">
        <v>80</v>
      </c>
      <c r="B22" s="233">
        <v>44739</v>
      </c>
      <c r="C22" s="234">
        <v>45000</v>
      </c>
      <c r="D22" s="234">
        <v>29000</v>
      </c>
      <c r="E22" s="234">
        <v>28934</v>
      </c>
      <c r="F22" s="235">
        <f t="shared" si="1"/>
        <v>0.997724137931035</v>
      </c>
      <c r="G22" s="106">
        <f t="shared" si="2"/>
        <v>-0.353271195154116</v>
      </c>
      <c r="H22" s="107"/>
    </row>
    <row r="23" s="92" customFormat="1" ht="17.45" customHeight="1" spans="1:8">
      <c r="A23" s="232" t="s">
        <v>81</v>
      </c>
      <c r="B23" s="233">
        <v>11000</v>
      </c>
      <c r="C23" s="234">
        <v>11000</v>
      </c>
      <c r="D23" s="234">
        <v>7300</v>
      </c>
      <c r="E23" s="234">
        <v>7302</v>
      </c>
      <c r="F23" s="235">
        <f t="shared" si="1"/>
        <v>1.00027397260274</v>
      </c>
      <c r="G23" s="106">
        <f t="shared" si="2"/>
        <v>-0.336181818181818</v>
      </c>
      <c r="H23" s="107"/>
    </row>
    <row r="24" s="85" customFormat="1" ht="17.45" customHeight="1" spans="1:8">
      <c r="A24" s="232" t="s">
        <v>82</v>
      </c>
      <c r="B24" s="233">
        <v>3044</v>
      </c>
      <c r="C24" s="234"/>
      <c r="D24" s="234">
        <v>4</v>
      </c>
      <c r="E24" s="234">
        <v>4</v>
      </c>
      <c r="F24" s="235">
        <f t="shared" si="1"/>
        <v>1</v>
      </c>
      <c r="G24" s="106">
        <f t="shared" si="2"/>
        <v>-0.998685939553219</v>
      </c>
      <c r="H24" s="110"/>
    </row>
    <row r="25" s="92" customFormat="1" ht="17.45" customHeight="1" spans="1:8">
      <c r="A25" s="232" t="s">
        <v>83</v>
      </c>
      <c r="B25" s="233">
        <v>39173</v>
      </c>
      <c r="C25" s="234">
        <v>14000</v>
      </c>
      <c r="D25" s="234">
        <v>18000</v>
      </c>
      <c r="E25" s="234">
        <v>18027</v>
      </c>
      <c r="F25" s="235">
        <f t="shared" si="1"/>
        <v>1.0015</v>
      </c>
      <c r="G25" s="106">
        <f t="shared" si="2"/>
        <v>-0.539810583820489</v>
      </c>
      <c r="H25" s="107"/>
    </row>
    <row r="26" s="92" customFormat="1" ht="17.45" customHeight="1" spans="1:8">
      <c r="A26" s="232" t="s">
        <v>84</v>
      </c>
      <c r="B26" s="233">
        <v>14575</v>
      </c>
      <c r="C26" s="234"/>
      <c r="D26" s="234">
        <v>1119</v>
      </c>
      <c r="E26" s="234">
        <v>1121</v>
      </c>
      <c r="F26" s="235">
        <f t="shared" si="1"/>
        <v>1.0017873100983</v>
      </c>
      <c r="G26" s="106">
        <f t="shared" si="2"/>
        <v>-0.923087478559177</v>
      </c>
      <c r="H26" s="107"/>
    </row>
    <row r="27" s="85" customFormat="1" ht="17.45" customHeight="1" spans="1:8">
      <c r="A27" s="100" t="s">
        <v>85</v>
      </c>
      <c r="B27" s="100">
        <f>B6+B20</f>
        <v>875483</v>
      </c>
      <c r="C27" s="100">
        <f>C6+C20</f>
        <v>900000</v>
      </c>
      <c r="D27" s="100">
        <f>D6+D20</f>
        <v>910000</v>
      </c>
      <c r="E27" s="100">
        <f>E6+E20</f>
        <v>912155</v>
      </c>
      <c r="F27" s="231">
        <f t="shared" si="1"/>
        <v>1.00236813186813</v>
      </c>
      <c r="G27" s="109">
        <f t="shared" si="2"/>
        <v>0.0418877351130747</v>
      </c>
      <c r="H27" s="110"/>
    </row>
  </sheetData>
  <autoFilter ref="A5:H27">
    <extLst/>
  </autoFilter>
  <mergeCells count="8">
    <mergeCell ref="A2:H2"/>
    <mergeCell ref="G3:H3"/>
    <mergeCell ref="C4:E4"/>
    <mergeCell ref="A4:A5"/>
    <mergeCell ref="B4:B5"/>
    <mergeCell ref="F4:F5"/>
    <mergeCell ref="G4:G5"/>
    <mergeCell ref="H4:H5"/>
  </mergeCells>
  <pageMargins left="0.708661417322835" right="0.47244094488189" top="0.51" bottom="0.97" header="0.31496062992126" footer="0.71"/>
  <pageSetup paperSize="9"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J29"/>
  <sheetViews>
    <sheetView showZeros="0" tabSelected="1" workbookViewId="0">
      <selection activeCell="N17" sqref="N17"/>
    </sheetView>
  </sheetViews>
  <sheetFormatPr defaultColWidth="9" defaultRowHeight="14.25"/>
  <cols>
    <col min="1" max="1" width="45.75" style="197" customWidth="1"/>
    <col min="2" max="2" width="11.5" style="197" customWidth="1"/>
    <col min="3" max="3" width="11.125" style="197" customWidth="1"/>
    <col min="4" max="4" width="10.875" style="197" customWidth="1"/>
    <col min="5" max="5" width="11.375" style="197" customWidth="1"/>
    <col min="6" max="6" width="12.75" style="92" customWidth="1"/>
    <col min="7" max="7" width="11" style="92" customWidth="1"/>
    <col min="8" max="8" width="11.25" style="92" customWidth="1"/>
    <col min="9" max="9" width="11" style="92" customWidth="1"/>
    <col min="10" max="10" width="9" style="92" hidden="1" customWidth="1"/>
    <col min="11" max="16384" width="9" style="92"/>
  </cols>
  <sheetData>
    <row r="1" ht="13.5" spans="1:5">
      <c r="A1" s="220" t="s">
        <v>86</v>
      </c>
      <c r="B1" s="86"/>
      <c r="C1" s="115"/>
      <c r="D1" s="24"/>
      <c r="E1" s="24"/>
    </row>
    <row r="2" ht="26.25" customHeight="1" spans="1:9">
      <c r="A2" s="87" t="s">
        <v>87</v>
      </c>
      <c r="B2" s="87"/>
      <c r="C2" s="87"/>
      <c r="D2" s="87"/>
      <c r="E2" s="87"/>
      <c r="F2" s="87"/>
      <c r="G2" s="87"/>
      <c r="H2" s="87"/>
      <c r="I2" s="87"/>
    </row>
    <row r="3" ht="16.5" customHeight="1" spans="1:9">
      <c r="A3" s="198"/>
      <c r="B3" s="198"/>
      <c r="C3" s="198"/>
      <c r="D3" s="199"/>
      <c r="E3" s="200" t="s">
        <v>88</v>
      </c>
      <c r="F3" s="200"/>
      <c r="G3" s="201" t="s">
        <v>54</v>
      </c>
      <c r="H3" s="201"/>
      <c r="I3" s="201"/>
    </row>
    <row r="4" s="85" customFormat="1" ht="18" customHeight="1" spans="1:9">
      <c r="A4" s="100" t="s">
        <v>55</v>
      </c>
      <c r="B4" s="101" t="s">
        <v>56</v>
      </c>
      <c r="C4" s="100" t="s">
        <v>57</v>
      </c>
      <c r="D4" s="100"/>
      <c r="E4" s="100"/>
      <c r="F4" s="99" t="s">
        <v>89</v>
      </c>
      <c r="G4" s="101" t="s">
        <v>58</v>
      </c>
      <c r="H4" s="101" t="s">
        <v>59</v>
      </c>
      <c r="I4" s="100" t="s">
        <v>60</v>
      </c>
    </row>
    <row r="5" s="85" customFormat="1" ht="18" customHeight="1" spans="1:9">
      <c r="A5" s="100"/>
      <c r="B5" s="101"/>
      <c r="C5" s="101" t="s">
        <v>61</v>
      </c>
      <c r="D5" s="101" t="s">
        <v>62</v>
      </c>
      <c r="E5" s="101" t="s">
        <v>63</v>
      </c>
      <c r="F5" s="103"/>
      <c r="G5" s="101"/>
      <c r="H5" s="100"/>
      <c r="I5" s="100"/>
    </row>
    <row r="6" s="218" customFormat="1" ht="16.5" customHeight="1" spans="1:9">
      <c r="A6" s="221" t="s">
        <v>90</v>
      </c>
      <c r="B6" s="222">
        <v>93057</v>
      </c>
      <c r="C6" s="222">
        <v>134643</v>
      </c>
      <c r="D6" s="222">
        <v>140771</v>
      </c>
      <c r="E6" s="222">
        <v>140771</v>
      </c>
      <c r="F6" s="223">
        <f>E6/1331773</f>
        <v>0.105701947704301</v>
      </c>
      <c r="G6" s="223">
        <f>E6/D6</f>
        <v>1</v>
      </c>
      <c r="H6" s="223">
        <f>(E6-B6)/B6</f>
        <v>0.512739503745017</v>
      </c>
      <c r="I6" s="228"/>
    </row>
    <row r="7" s="218" customFormat="1" ht="16.5" customHeight="1" spans="1:9">
      <c r="A7" s="221" t="s">
        <v>91</v>
      </c>
      <c r="B7" s="222">
        <v>44737</v>
      </c>
      <c r="C7" s="222">
        <v>53805</v>
      </c>
      <c r="D7" s="222">
        <v>55715</v>
      </c>
      <c r="E7" s="222">
        <v>55715</v>
      </c>
      <c r="F7" s="223">
        <f t="shared" ref="F7:F27" si="0">E7/1331773</f>
        <v>0.0418352076517545</v>
      </c>
      <c r="G7" s="223">
        <f t="shared" ref="G7:G28" si="1">E7/D7</f>
        <v>1</v>
      </c>
      <c r="H7" s="223">
        <f t="shared" ref="H7:H29" si="2">(E7-B7)/B7</f>
        <v>0.245389722153922</v>
      </c>
      <c r="I7" s="228"/>
    </row>
    <row r="8" s="218" customFormat="1" ht="16.5" customHeight="1" spans="1:10">
      <c r="A8" s="224" t="s">
        <v>92</v>
      </c>
      <c r="B8" s="222">
        <v>199892</v>
      </c>
      <c r="C8" s="222">
        <v>241422</v>
      </c>
      <c r="D8" s="222">
        <v>224454</v>
      </c>
      <c r="E8" s="222">
        <v>224454</v>
      </c>
      <c r="F8" s="223">
        <f t="shared" si="0"/>
        <v>0.16853773128003</v>
      </c>
      <c r="G8" s="223">
        <f t="shared" si="1"/>
        <v>1</v>
      </c>
      <c r="H8" s="223">
        <f t="shared" si="2"/>
        <v>0.122876353230745</v>
      </c>
      <c r="I8" s="228"/>
      <c r="J8" s="218">
        <v>1</v>
      </c>
    </row>
    <row r="9" s="218" customFormat="1" ht="16.5" customHeight="1" spans="1:10">
      <c r="A9" s="221" t="s">
        <v>93</v>
      </c>
      <c r="B9" s="222">
        <v>22090</v>
      </c>
      <c r="C9" s="222">
        <v>1645</v>
      </c>
      <c r="D9" s="222">
        <v>1053</v>
      </c>
      <c r="E9" s="222">
        <v>1053</v>
      </c>
      <c r="F9" s="223">
        <f t="shared" si="0"/>
        <v>0.000790675287755496</v>
      </c>
      <c r="G9" s="223">
        <f t="shared" si="1"/>
        <v>1</v>
      </c>
      <c r="H9" s="223">
        <f t="shared" si="2"/>
        <v>-0.952331371661385</v>
      </c>
      <c r="I9" s="228"/>
      <c r="J9" s="218">
        <v>1</v>
      </c>
    </row>
    <row r="10" s="218" customFormat="1" ht="16.5" customHeight="1" spans="1:10">
      <c r="A10" s="221" t="s">
        <v>94</v>
      </c>
      <c r="B10" s="222">
        <v>25120</v>
      </c>
      <c r="C10" s="222">
        <v>36948</v>
      </c>
      <c r="D10" s="222">
        <v>39201</v>
      </c>
      <c r="E10" s="222">
        <v>39201</v>
      </c>
      <c r="F10" s="223">
        <f t="shared" si="0"/>
        <v>0.0294351965387495</v>
      </c>
      <c r="G10" s="223">
        <f t="shared" si="1"/>
        <v>1</v>
      </c>
      <c r="H10" s="223">
        <f t="shared" si="2"/>
        <v>0.560549363057325</v>
      </c>
      <c r="I10" s="228"/>
      <c r="J10" s="218">
        <v>1</v>
      </c>
    </row>
    <row r="11" s="218" customFormat="1" ht="16.5" customHeight="1" spans="1:10">
      <c r="A11" s="221" t="s">
        <v>95</v>
      </c>
      <c r="B11" s="222">
        <v>105120</v>
      </c>
      <c r="C11" s="222">
        <v>62934</v>
      </c>
      <c r="D11" s="222">
        <v>63727</v>
      </c>
      <c r="E11" s="222">
        <v>63727</v>
      </c>
      <c r="F11" s="223">
        <f t="shared" si="0"/>
        <v>0.0478512479228817</v>
      </c>
      <c r="G11" s="223">
        <f t="shared" si="1"/>
        <v>1</v>
      </c>
      <c r="H11" s="223">
        <f t="shared" si="2"/>
        <v>-0.39376902587519</v>
      </c>
      <c r="I11" s="228"/>
      <c r="J11" s="218">
        <v>1</v>
      </c>
    </row>
    <row r="12" s="218" customFormat="1" ht="16.5" customHeight="1" spans="1:10">
      <c r="A12" s="221" t="s">
        <v>96</v>
      </c>
      <c r="B12" s="222">
        <v>64482</v>
      </c>
      <c r="C12" s="222">
        <v>67808</v>
      </c>
      <c r="D12" s="222">
        <v>72519</v>
      </c>
      <c r="E12" s="222">
        <v>72519</v>
      </c>
      <c r="F12" s="223">
        <f t="shared" si="0"/>
        <v>0.0544529735923464</v>
      </c>
      <c r="G12" s="223">
        <f t="shared" si="1"/>
        <v>1</v>
      </c>
      <c r="H12" s="223">
        <f t="shared" si="2"/>
        <v>0.124639434260724</v>
      </c>
      <c r="I12" s="228"/>
      <c r="J12" s="218">
        <v>1</v>
      </c>
    </row>
    <row r="13" s="218" customFormat="1" ht="16.5" customHeight="1" spans="1:10">
      <c r="A13" s="221" t="s">
        <v>97</v>
      </c>
      <c r="B13" s="222">
        <v>83711</v>
      </c>
      <c r="C13" s="222">
        <v>91233</v>
      </c>
      <c r="D13" s="222">
        <v>110261</v>
      </c>
      <c r="E13" s="222">
        <v>110261</v>
      </c>
      <c r="F13" s="223">
        <f t="shared" si="0"/>
        <v>0.0827926380847186</v>
      </c>
      <c r="G13" s="223">
        <f t="shared" si="1"/>
        <v>1</v>
      </c>
      <c r="H13" s="223">
        <f t="shared" si="2"/>
        <v>0.317162619010644</v>
      </c>
      <c r="I13" s="228"/>
      <c r="J13" s="218">
        <v>1</v>
      </c>
    </row>
    <row r="14" s="218" customFormat="1" ht="16.5" customHeight="1" spans="1:10">
      <c r="A14" s="221" t="s">
        <v>98</v>
      </c>
      <c r="B14" s="222">
        <v>103002</v>
      </c>
      <c r="C14" s="222">
        <v>192354</v>
      </c>
      <c r="D14" s="222">
        <v>217698</v>
      </c>
      <c r="E14" s="222">
        <v>217698</v>
      </c>
      <c r="F14" s="223">
        <f t="shared" si="0"/>
        <v>0.16346479467597</v>
      </c>
      <c r="G14" s="223">
        <f t="shared" si="1"/>
        <v>1</v>
      </c>
      <c r="H14" s="223">
        <f t="shared" si="2"/>
        <v>1.11353177608202</v>
      </c>
      <c r="I14" s="228"/>
      <c r="J14" s="218">
        <v>1</v>
      </c>
    </row>
    <row r="15" s="218" customFormat="1" ht="16.5" customHeight="1" spans="1:10">
      <c r="A15" s="221" t="s">
        <v>99</v>
      </c>
      <c r="B15" s="222">
        <v>146982</v>
      </c>
      <c r="C15" s="222">
        <v>168901</v>
      </c>
      <c r="D15" s="222">
        <v>187671</v>
      </c>
      <c r="E15" s="222">
        <v>187671</v>
      </c>
      <c r="F15" s="223">
        <f t="shared" si="0"/>
        <v>0.140918159476127</v>
      </c>
      <c r="G15" s="223">
        <f t="shared" si="1"/>
        <v>1</v>
      </c>
      <c r="H15" s="223">
        <f t="shared" si="2"/>
        <v>0.276829815895824</v>
      </c>
      <c r="I15" s="228"/>
      <c r="J15" s="218">
        <v>1</v>
      </c>
    </row>
    <row r="16" s="218" customFormat="1" ht="16.5" customHeight="1" spans="1:10">
      <c r="A16" s="221" t="s">
        <v>100</v>
      </c>
      <c r="B16" s="222">
        <v>68099</v>
      </c>
      <c r="C16" s="222">
        <v>117207</v>
      </c>
      <c r="D16" s="222">
        <v>126464</v>
      </c>
      <c r="E16" s="222">
        <v>126464</v>
      </c>
      <c r="F16" s="223">
        <f t="shared" si="0"/>
        <v>0.0949591259171045</v>
      </c>
      <c r="G16" s="223">
        <f t="shared" si="1"/>
        <v>1</v>
      </c>
      <c r="H16" s="223">
        <f t="shared" si="2"/>
        <v>0.857061043480815</v>
      </c>
      <c r="I16" s="228"/>
      <c r="J16" s="218">
        <v>1</v>
      </c>
    </row>
    <row r="17" s="218" customFormat="1" ht="16.5" customHeight="1" spans="1:9">
      <c r="A17" s="221" t="s">
        <v>101</v>
      </c>
      <c r="B17" s="222">
        <v>41361</v>
      </c>
      <c r="C17" s="222">
        <v>41504</v>
      </c>
      <c r="D17" s="222">
        <v>26084</v>
      </c>
      <c r="E17" s="222">
        <v>25004</v>
      </c>
      <c r="F17" s="223">
        <f t="shared" si="0"/>
        <v>0.0187749714102929</v>
      </c>
      <c r="G17" s="223">
        <f t="shared" si="1"/>
        <v>0.95859530746818</v>
      </c>
      <c r="H17" s="223">
        <f t="shared" si="2"/>
        <v>-0.39546916177075</v>
      </c>
      <c r="I17" s="228"/>
    </row>
    <row r="18" s="218" customFormat="1" ht="16.5" customHeight="1" spans="1:9">
      <c r="A18" s="221" t="s">
        <v>102</v>
      </c>
      <c r="B18" s="222">
        <v>9430</v>
      </c>
      <c r="C18" s="222">
        <v>4694</v>
      </c>
      <c r="D18" s="222">
        <v>4246</v>
      </c>
      <c r="E18" s="222">
        <v>4246</v>
      </c>
      <c r="F18" s="223">
        <f t="shared" si="0"/>
        <v>0.00318823102735977</v>
      </c>
      <c r="G18" s="223">
        <f t="shared" si="1"/>
        <v>1</v>
      </c>
      <c r="H18" s="223">
        <f t="shared" si="2"/>
        <v>-0.549734888653234</v>
      </c>
      <c r="I18" s="228"/>
    </row>
    <row r="19" s="218" customFormat="1" ht="16.5" customHeight="1" spans="1:9">
      <c r="A19" s="221" t="s">
        <v>103</v>
      </c>
      <c r="B19" s="222">
        <v>237</v>
      </c>
      <c r="C19" s="222">
        <v>534</v>
      </c>
      <c r="D19" s="222">
        <v>4920</v>
      </c>
      <c r="E19" s="222">
        <v>2017</v>
      </c>
      <c r="F19" s="223">
        <f t="shared" si="0"/>
        <v>0.00151452236980326</v>
      </c>
      <c r="G19" s="223">
        <f t="shared" si="1"/>
        <v>0.409959349593496</v>
      </c>
      <c r="H19" s="223">
        <f t="shared" si="2"/>
        <v>7.51054852320675</v>
      </c>
      <c r="I19" s="228"/>
    </row>
    <row r="20" s="218" customFormat="1" ht="16.5" customHeight="1" spans="1:9">
      <c r="A20" s="221" t="s">
        <v>104</v>
      </c>
      <c r="B20" s="222">
        <v>350</v>
      </c>
      <c r="C20" s="222">
        <v>360</v>
      </c>
      <c r="D20" s="222">
        <v>400</v>
      </c>
      <c r="E20" s="222">
        <v>400</v>
      </c>
      <c r="F20" s="223">
        <f t="shared" si="0"/>
        <v>0.000300351486326874</v>
      </c>
      <c r="G20" s="223">
        <f t="shared" si="1"/>
        <v>1</v>
      </c>
      <c r="H20" s="223">
        <f t="shared" si="2"/>
        <v>0.142857142857143</v>
      </c>
      <c r="I20" s="228"/>
    </row>
    <row r="21" s="218" customFormat="1" ht="16.5" customHeight="1" spans="1:9">
      <c r="A21" s="225" t="s">
        <v>105</v>
      </c>
      <c r="B21" s="222">
        <v>12120</v>
      </c>
      <c r="C21" s="222">
        <v>10325</v>
      </c>
      <c r="D21" s="222">
        <v>10048</v>
      </c>
      <c r="E21" s="222">
        <v>10048</v>
      </c>
      <c r="F21" s="223">
        <f t="shared" si="0"/>
        <v>0.00754482933653108</v>
      </c>
      <c r="G21" s="223">
        <f t="shared" si="1"/>
        <v>1</v>
      </c>
      <c r="H21" s="223">
        <f t="shared" si="2"/>
        <v>-0.170957095709571</v>
      </c>
      <c r="I21" s="228"/>
    </row>
    <row r="22" s="218" customFormat="1" ht="16.5" customHeight="1" spans="1:10">
      <c r="A22" s="221" t="s">
        <v>106</v>
      </c>
      <c r="B22" s="222">
        <v>18410</v>
      </c>
      <c r="C22" s="222">
        <v>16110</v>
      </c>
      <c r="D22" s="222">
        <v>22872</v>
      </c>
      <c r="E22" s="222">
        <v>22872</v>
      </c>
      <c r="F22" s="223">
        <f t="shared" si="0"/>
        <v>0.0171740979881707</v>
      </c>
      <c r="G22" s="223">
        <f t="shared" si="1"/>
        <v>1</v>
      </c>
      <c r="H22" s="223">
        <f t="shared" si="2"/>
        <v>0.242368278109723</v>
      </c>
      <c r="I22" s="228"/>
      <c r="J22" s="218">
        <v>1</v>
      </c>
    </row>
    <row r="23" s="218" customFormat="1" ht="16.5" customHeight="1" spans="1:9">
      <c r="A23" s="221" t="s">
        <v>107</v>
      </c>
      <c r="B23" s="222">
        <v>2450</v>
      </c>
      <c r="C23" s="222">
        <v>1816</v>
      </c>
      <c r="D23" s="222">
        <v>1682</v>
      </c>
      <c r="E23" s="222">
        <v>1682</v>
      </c>
      <c r="F23" s="223">
        <f t="shared" si="0"/>
        <v>0.00126297800000451</v>
      </c>
      <c r="G23" s="223">
        <f t="shared" si="1"/>
        <v>1</v>
      </c>
      <c r="H23" s="223">
        <f t="shared" si="2"/>
        <v>-0.313469387755102</v>
      </c>
      <c r="I23" s="228"/>
    </row>
    <row r="24" s="218" customFormat="1" ht="16.5" customHeight="1" spans="1:9">
      <c r="A24" s="221" t="s">
        <v>108</v>
      </c>
      <c r="B24" s="222"/>
      <c r="C24" s="222">
        <v>9913</v>
      </c>
      <c r="D24" s="222">
        <v>10208</v>
      </c>
      <c r="E24" s="222">
        <v>10208</v>
      </c>
      <c r="F24" s="223">
        <f t="shared" si="0"/>
        <v>0.00766496993106183</v>
      </c>
      <c r="G24" s="223">
        <f t="shared" si="1"/>
        <v>1</v>
      </c>
      <c r="H24" s="223"/>
      <c r="I24" s="228"/>
    </row>
    <row r="25" s="218" customFormat="1" ht="16.5" customHeight="1" spans="1:9">
      <c r="A25" s="221" t="s">
        <v>109</v>
      </c>
      <c r="B25" s="222"/>
      <c r="C25" s="222">
        <v>9000</v>
      </c>
      <c r="D25" s="222"/>
      <c r="E25" s="222"/>
      <c r="F25" s="223"/>
      <c r="G25" s="223"/>
      <c r="H25" s="223"/>
      <c r="I25" s="228"/>
    </row>
    <row r="26" s="218" customFormat="1" ht="16.5" customHeight="1" spans="1:9">
      <c r="A26" s="221" t="s">
        <v>110</v>
      </c>
      <c r="B26" s="222">
        <v>11662</v>
      </c>
      <c r="C26" s="222">
        <v>11399</v>
      </c>
      <c r="D26" s="222">
        <v>9525</v>
      </c>
      <c r="E26" s="222">
        <v>9525</v>
      </c>
      <c r="F26" s="223">
        <f t="shared" si="0"/>
        <v>0.00715211976815869</v>
      </c>
      <c r="G26" s="223">
        <f t="shared" si="1"/>
        <v>1</v>
      </c>
      <c r="H26" s="223">
        <f t="shared" si="2"/>
        <v>-0.183244726462013</v>
      </c>
      <c r="I26" s="228"/>
    </row>
    <row r="27" s="218" customFormat="1" ht="16.5" customHeight="1" spans="1:9">
      <c r="A27" s="221" t="s">
        <v>111</v>
      </c>
      <c r="B27" s="222">
        <v>5361</v>
      </c>
      <c r="C27" s="222">
        <v>6200</v>
      </c>
      <c r="D27" s="222">
        <v>6203</v>
      </c>
      <c r="E27" s="222">
        <v>6203</v>
      </c>
      <c r="F27" s="223">
        <f t="shared" si="0"/>
        <v>0.004657700674214</v>
      </c>
      <c r="G27" s="223">
        <f t="shared" si="1"/>
        <v>1</v>
      </c>
      <c r="H27" s="223">
        <f t="shared" si="2"/>
        <v>0.157060249953367</v>
      </c>
      <c r="I27" s="228"/>
    </row>
    <row r="28" s="218" customFormat="1" ht="16.5" customHeight="1" spans="1:9">
      <c r="A28" s="221" t="s">
        <v>112</v>
      </c>
      <c r="B28" s="222">
        <v>41</v>
      </c>
      <c r="C28" s="222"/>
      <c r="D28" s="222">
        <v>34</v>
      </c>
      <c r="E28" s="222">
        <v>34</v>
      </c>
      <c r="F28" s="223"/>
      <c r="G28" s="223">
        <f t="shared" si="1"/>
        <v>1</v>
      </c>
      <c r="H28" s="223">
        <f t="shared" si="2"/>
        <v>-0.170731707317073</v>
      </c>
      <c r="I28" s="228"/>
    </row>
    <row r="29" s="219" customFormat="1" ht="16.5" customHeight="1" spans="1:9">
      <c r="A29" s="226" t="s">
        <v>113</v>
      </c>
      <c r="B29" s="226">
        <f>SUM(B6:B28)</f>
        <v>1057714</v>
      </c>
      <c r="C29" s="226">
        <f t="shared" ref="C29:F29" si="3">SUM(C6:C28)</f>
        <v>1280755</v>
      </c>
      <c r="D29" s="226">
        <f t="shared" si="3"/>
        <v>1335756</v>
      </c>
      <c r="E29" s="226">
        <f t="shared" si="3"/>
        <v>1331773</v>
      </c>
      <c r="F29" s="227">
        <f t="shared" si="3"/>
        <v>0.999974470123662</v>
      </c>
      <c r="G29" s="227">
        <f t="shared" ref="G29" si="4">E29/D29</f>
        <v>0.997018167988764</v>
      </c>
      <c r="H29" s="227">
        <f t="shared" si="2"/>
        <v>0.259105013264455</v>
      </c>
      <c r="I29" s="226"/>
    </row>
  </sheetData>
  <mergeCells count="9">
    <mergeCell ref="A2:I2"/>
    <mergeCell ref="G3:I3"/>
    <mergeCell ref="C4:E4"/>
    <mergeCell ref="A4:A5"/>
    <mergeCell ref="B4:B5"/>
    <mergeCell ref="F4:F5"/>
    <mergeCell ref="G4:G5"/>
    <mergeCell ref="H4:H5"/>
    <mergeCell ref="I4:I5"/>
  </mergeCells>
  <pageMargins left="0.708661417322835" right="0.47244094488189" top="0.511811023622047" bottom="0.88" header="0.31496062992126" footer="0.68"/>
  <pageSetup paperSize="9"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H27"/>
  <sheetViews>
    <sheetView tabSelected="1" topLeftCell="A10" workbookViewId="0">
      <selection activeCell="N17" sqref="N17"/>
    </sheetView>
  </sheetViews>
  <sheetFormatPr defaultColWidth="9" defaultRowHeight="13.5" outlineLevelCol="7"/>
  <cols>
    <col min="1" max="1" width="55" style="24" customWidth="1"/>
    <col min="2" max="5" width="15.75" style="24" customWidth="1"/>
    <col min="6" max="6" width="15.75" customWidth="1"/>
    <col min="7" max="7" width="9" hidden="1" customWidth="1"/>
    <col min="8" max="8" width="9.625" hidden="1" customWidth="1"/>
  </cols>
  <sheetData>
    <row r="1" customHeight="1" spans="1:5">
      <c r="A1" s="86" t="s">
        <v>114</v>
      </c>
      <c r="B1"/>
      <c r="C1"/>
      <c r="D1"/>
      <c r="E1"/>
    </row>
    <row r="2" ht="24.75" customHeight="1" spans="1:6">
      <c r="A2" s="87" t="s">
        <v>115</v>
      </c>
      <c r="B2" s="87"/>
      <c r="C2" s="87"/>
      <c r="D2" s="87"/>
      <c r="E2" s="87"/>
      <c r="F2" s="87"/>
    </row>
    <row r="3" ht="15.75" customHeight="1" spans="1:6">
      <c r="A3" s="206"/>
      <c r="B3" s="206"/>
      <c r="C3" s="206"/>
      <c r="D3" s="206"/>
      <c r="E3" s="207" t="s">
        <v>54</v>
      </c>
      <c r="F3" s="207"/>
    </row>
    <row r="4" s="85" customFormat="1" ht="17.45" customHeight="1" spans="1:6">
      <c r="A4" s="98" t="s">
        <v>55</v>
      </c>
      <c r="B4" s="101" t="s">
        <v>57</v>
      </c>
      <c r="C4" s="101"/>
      <c r="D4" s="101"/>
      <c r="E4" s="208" t="s">
        <v>58</v>
      </c>
      <c r="F4" s="100" t="s">
        <v>60</v>
      </c>
    </row>
    <row r="5" s="85" customFormat="1" ht="17.45" customHeight="1" spans="1:6">
      <c r="A5" s="102"/>
      <c r="B5" s="101" t="s">
        <v>61</v>
      </c>
      <c r="C5" s="101" t="s">
        <v>62</v>
      </c>
      <c r="D5" s="101" t="s">
        <v>63</v>
      </c>
      <c r="E5" s="209"/>
      <c r="F5" s="100"/>
    </row>
    <row r="6" s="84" customFormat="1" ht="17.45" customHeight="1" spans="1:8">
      <c r="A6" s="210" t="s">
        <v>64</v>
      </c>
      <c r="B6" s="53">
        <f t="shared" ref="B6:D6" si="0">SUM(B7:B19)</f>
        <v>689640</v>
      </c>
      <c r="C6" s="53">
        <f t="shared" si="0"/>
        <v>747475</v>
      </c>
      <c r="D6" s="53">
        <f t="shared" si="0"/>
        <v>744947</v>
      </c>
      <c r="E6" s="211">
        <f t="shared" ref="E6:E27" si="1">D6/C6</f>
        <v>0.996617947088531</v>
      </c>
      <c r="F6" s="212"/>
      <c r="G6" s="51">
        <f>SUM(G7:G19)</f>
        <v>51126</v>
      </c>
      <c r="H6" s="213">
        <f>全市公共预算收入!E6-G6</f>
        <v>744947</v>
      </c>
    </row>
    <row r="7" s="22" customFormat="1" ht="17.45" customHeight="1" spans="1:8">
      <c r="A7" s="52" t="s">
        <v>65</v>
      </c>
      <c r="B7" s="55">
        <v>206800</v>
      </c>
      <c r="C7" s="55">
        <f>202300+3075</f>
        <v>205375</v>
      </c>
      <c r="D7" s="55">
        <v>202356</v>
      </c>
      <c r="E7" s="214">
        <f t="shared" si="1"/>
        <v>0.985300060864273</v>
      </c>
      <c r="F7" s="124"/>
      <c r="G7" s="197">
        <v>8086</v>
      </c>
      <c r="H7" s="213">
        <f>全市公共预算收入!E7-G7</f>
        <v>202356</v>
      </c>
    </row>
    <row r="8" s="22" customFormat="1" ht="17.45" customHeight="1" spans="1:8">
      <c r="A8" s="52" t="s">
        <v>66</v>
      </c>
      <c r="B8" s="55">
        <v>107000</v>
      </c>
      <c r="C8" s="55">
        <v>81600</v>
      </c>
      <c r="D8" s="55">
        <v>81676</v>
      </c>
      <c r="E8" s="214">
        <f t="shared" si="1"/>
        <v>1.00093137254902</v>
      </c>
      <c r="F8" s="124"/>
      <c r="G8" s="197">
        <v>12019</v>
      </c>
      <c r="H8" s="213">
        <f>全市公共预算收入!E8-G8</f>
        <v>81676</v>
      </c>
    </row>
    <row r="9" s="22" customFormat="1" ht="17.45" customHeight="1" spans="1:8">
      <c r="A9" s="52" t="s">
        <v>67</v>
      </c>
      <c r="B9" s="55">
        <v>22100</v>
      </c>
      <c r="C9" s="55">
        <v>19100</v>
      </c>
      <c r="D9" s="55">
        <v>19134</v>
      </c>
      <c r="E9" s="214">
        <f t="shared" si="1"/>
        <v>1.00178010471204</v>
      </c>
      <c r="F9" s="124"/>
      <c r="G9" s="197">
        <v>950</v>
      </c>
      <c r="H9" s="213">
        <f>全市公共预算收入!E9-G9</f>
        <v>19134</v>
      </c>
    </row>
    <row r="10" s="22" customFormat="1" ht="17.45" customHeight="1" spans="1:8">
      <c r="A10" s="52" t="s">
        <v>68</v>
      </c>
      <c r="B10" s="55">
        <v>200500</v>
      </c>
      <c r="C10" s="55">
        <v>215000</v>
      </c>
      <c r="D10" s="55">
        <v>215065</v>
      </c>
      <c r="E10" s="214">
        <f t="shared" si="1"/>
        <v>1.0003023255814</v>
      </c>
      <c r="F10" s="124"/>
      <c r="G10" s="197">
        <v>9202</v>
      </c>
      <c r="H10" s="213">
        <f>全市公共预算收入!E10-G10</f>
        <v>215065</v>
      </c>
    </row>
    <row r="11" s="22" customFormat="1" ht="17.45" customHeight="1" spans="1:8">
      <c r="A11" s="52" t="s">
        <v>69</v>
      </c>
      <c r="B11" s="55">
        <v>85200</v>
      </c>
      <c r="C11" s="55">
        <v>61400</v>
      </c>
      <c r="D11" s="55">
        <v>61482</v>
      </c>
      <c r="E11" s="214">
        <f t="shared" si="1"/>
        <v>1.00133550488599</v>
      </c>
      <c r="F11" s="124"/>
      <c r="G11" s="197">
        <v>7582</v>
      </c>
      <c r="H11" s="213">
        <f>全市公共预算收入!E11-G11</f>
        <v>61482</v>
      </c>
    </row>
    <row r="12" s="22" customFormat="1" ht="17.45" customHeight="1" spans="1:8">
      <c r="A12" s="52" t="s">
        <v>70</v>
      </c>
      <c r="B12" s="55">
        <v>9000</v>
      </c>
      <c r="C12" s="55">
        <v>11300</v>
      </c>
      <c r="D12" s="55">
        <v>11352</v>
      </c>
      <c r="E12" s="214">
        <f t="shared" si="1"/>
        <v>1.0046017699115</v>
      </c>
      <c r="F12" s="124"/>
      <c r="G12" s="197">
        <v>923</v>
      </c>
      <c r="H12" s="213">
        <f>全市公共预算收入!E12-G12</f>
        <v>11352</v>
      </c>
    </row>
    <row r="13" s="22" customFormat="1" ht="17.45" customHeight="1" spans="1:8">
      <c r="A13" s="52" t="s">
        <v>71</v>
      </c>
      <c r="B13" s="55">
        <v>15500</v>
      </c>
      <c r="C13" s="55">
        <v>16800</v>
      </c>
      <c r="D13" s="55">
        <v>16833</v>
      </c>
      <c r="E13" s="214">
        <f t="shared" si="1"/>
        <v>1.00196428571429</v>
      </c>
      <c r="F13" s="124"/>
      <c r="G13" s="197">
        <v>1667</v>
      </c>
      <c r="H13" s="213">
        <f>全市公共预算收入!E13-G13</f>
        <v>16833</v>
      </c>
    </row>
    <row r="14" s="22" customFormat="1" ht="17.45" customHeight="1" spans="1:8">
      <c r="A14" s="52" t="s">
        <v>72</v>
      </c>
      <c r="B14" s="55">
        <v>7200</v>
      </c>
      <c r="C14" s="55">
        <v>13850</v>
      </c>
      <c r="D14" s="55">
        <v>13876</v>
      </c>
      <c r="E14" s="214">
        <f t="shared" si="1"/>
        <v>1.00187725631769</v>
      </c>
      <c r="F14" s="124"/>
      <c r="G14" s="197">
        <v>729</v>
      </c>
      <c r="H14" s="213">
        <f>全市公共预算收入!E14-G14</f>
        <v>13876</v>
      </c>
    </row>
    <row r="15" s="22" customFormat="1" ht="17.45" customHeight="1" spans="1:8">
      <c r="A15" s="52" t="s">
        <v>73</v>
      </c>
      <c r="B15" s="55">
        <v>2000</v>
      </c>
      <c r="C15" s="55">
        <v>800</v>
      </c>
      <c r="D15" s="55">
        <v>844</v>
      </c>
      <c r="E15" s="214">
        <f t="shared" si="1"/>
        <v>1.055</v>
      </c>
      <c r="F15" s="124"/>
      <c r="G15" s="197">
        <v>196</v>
      </c>
      <c r="H15" s="213">
        <f>全市公共预算收入!E15-G15</f>
        <v>844</v>
      </c>
    </row>
    <row r="16" s="22" customFormat="1" ht="17.45" customHeight="1" spans="1:8">
      <c r="A16" s="52" t="s">
        <v>74</v>
      </c>
      <c r="B16" s="55">
        <v>5100</v>
      </c>
      <c r="C16" s="55">
        <v>5100</v>
      </c>
      <c r="D16" s="55">
        <v>5171</v>
      </c>
      <c r="E16" s="214">
        <f t="shared" si="1"/>
        <v>1.01392156862745</v>
      </c>
      <c r="F16" s="124"/>
      <c r="G16" s="197">
        <v>319</v>
      </c>
      <c r="H16" s="213">
        <f>全市公共预算收入!E16-G16</f>
        <v>5171</v>
      </c>
    </row>
    <row r="17" s="22" customFormat="1" ht="17.45" customHeight="1" spans="1:8">
      <c r="A17" s="52" t="s">
        <v>75</v>
      </c>
      <c r="B17" s="55">
        <v>23800</v>
      </c>
      <c r="C17" s="55">
        <v>109700</v>
      </c>
      <c r="D17" s="55">
        <v>109708</v>
      </c>
      <c r="E17" s="214">
        <f t="shared" si="1"/>
        <v>1.00007292616226</v>
      </c>
      <c r="F17" s="124"/>
      <c r="G17" s="197">
        <v>9020</v>
      </c>
      <c r="H17" s="213">
        <f>全市公共预算收入!E17-G17</f>
        <v>109708</v>
      </c>
    </row>
    <row r="18" s="22" customFormat="1" ht="17.45" customHeight="1" spans="1:8">
      <c r="A18" s="52" t="s">
        <v>76</v>
      </c>
      <c r="B18" s="55">
        <v>3940</v>
      </c>
      <c r="C18" s="55">
        <v>3862</v>
      </c>
      <c r="D18" s="55">
        <v>3862</v>
      </c>
      <c r="E18" s="214">
        <f t="shared" si="1"/>
        <v>1</v>
      </c>
      <c r="F18" s="124"/>
      <c r="G18" s="197">
        <v>170</v>
      </c>
      <c r="H18" s="213">
        <f>全市公共预算收入!E18-G18</f>
        <v>3862</v>
      </c>
    </row>
    <row r="19" s="22" customFormat="1" ht="17.45" customHeight="1" spans="1:8">
      <c r="A19" s="52" t="s">
        <v>77</v>
      </c>
      <c r="B19" s="55">
        <v>1500</v>
      </c>
      <c r="C19" s="55">
        <v>3588</v>
      </c>
      <c r="D19" s="55">
        <v>3588</v>
      </c>
      <c r="E19" s="214">
        <f t="shared" si="1"/>
        <v>1</v>
      </c>
      <c r="F19" s="124"/>
      <c r="G19" s="215">
        <v>263</v>
      </c>
      <c r="H19" s="213">
        <f>全市公共预算收入!E19-G19</f>
        <v>3588</v>
      </c>
    </row>
    <row r="20" s="84" customFormat="1" ht="17.45" customHeight="1" spans="1:8">
      <c r="A20" s="216" t="s">
        <v>78</v>
      </c>
      <c r="B20" s="54">
        <f>SUM(B21:B26)</f>
        <v>146260</v>
      </c>
      <c r="C20" s="54">
        <f t="shared" ref="C20:D20" si="2">SUM(C21:C26)</f>
        <v>106225</v>
      </c>
      <c r="D20" s="53">
        <f t="shared" si="2"/>
        <v>106424</v>
      </c>
      <c r="E20" s="211">
        <f t="shared" si="1"/>
        <v>1.00187338197223</v>
      </c>
      <c r="F20" s="212"/>
      <c r="G20" s="51">
        <f>SUM(G21:G26)</f>
        <v>9658</v>
      </c>
      <c r="H20" s="213">
        <f>全市公共预算收入!E20-G20</f>
        <v>106424</v>
      </c>
    </row>
    <row r="21" s="22" customFormat="1" ht="17.45" customHeight="1" spans="1:8">
      <c r="A21" s="217" t="s">
        <v>79</v>
      </c>
      <c r="B21" s="55">
        <v>80200</v>
      </c>
      <c r="C21" s="55">
        <v>55300</v>
      </c>
      <c r="D21" s="55">
        <v>55339</v>
      </c>
      <c r="E21" s="214">
        <f t="shared" si="1"/>
        <v>1.00070524412297</v>
      </c>
      <c r="F21" s="91"/>
      <c r="G21" s="197">
        <v>5355</v>
      </c>
      <c r="H21" s="213">
        <f>全市公共预算收入!E21-G21</f>
        <v>55339</v>
      </c>
    </row>
    <row r="22" s="22" customFormat="1" ht="17.45" customHeight="1" spans="1:8">
      <c r="A22" s="52" t="s">
        <v>80</v>
      </c>
      <c r="B22" s="55">
        <v>44890</v>
      </c>
      <c r="C22" s="55">
        <v>25600</v>
      </c>
      <c r="D22" s="55">
        <v>25683</v>
      </c>
      <c r="E22" s="214">
        <f t="shared" si="1"/>
        <v>1.0032421875</v>
      </c>
      <c r="F22" s="124"/>
      <c r="G22" s="197">
        <v>3251</v>
      </c>
      <c r="H22" s="213">
        <f>全市公共预算收入!E22-G22</f>
        <v>25683</v>
      </c>
    </row>
    <row r="23" s="22" customFormat="1" ht="17.45" customHeight="1" spans="1:8">
      <c r="A23" s="52" t="s">
        <v>81</v>
      </c>
      <c r="B23" s="55">
        <v>10000</v>
      </c>
      <c r="C23" s="55">
        <v>7300</v>
      </c>
      <c r="D23" s="55">
        <v>7301</v>
      </c>
      <c r="E23" s="214">
        <f t="shared" si="1"/>
        <v>1.00013698630137</v>
      </c>
      <c r="F23" s="124"/>
      <c r="G23" s="197">
        <v>1</v>
      </c>
      <c r="H23" s="213">
        <f>全市公共预算收入!E23-G23</f>
        <v>7301</v>
      </c>
    </row>
    <row r="24" s="84" customFormat="1" ht="17.45" customHeight="1" spans="1:8">
      <c r="A24" s="52" t="s">
        <v>82</v>
      </c>
      <c r="B24" s="55"/>
      <c r="C24" s="55">
        <v>4</v>
      </c>
      <c r="D24" s="55">
        <v>4</v>
      </c>
      <c r="E24" s="214">
        <f t="shared" si="1"/>
        <v>1</v>
      </c>
      <c r="F24" s="212"/>
      <c r="G24" s="93"/>
      <c r="H24" s="213">
        <f>全市公共预算收入!E24-G24</f>
        <v>4</v>
      </c>
    </row>
    <row r="25" s="22" customFormat="1" ht="17.45" customHeight="1" spans="1:8">
      <c r="A25" s="52" t="s">
        <v>83</v>
      </c>
      <c r="B25" s="55">
        <v>11170</v>
      </c>
      <c r="C25" s="55">
        <v>16902</v>
      </c>
      <c r="D25" s="55">
        <v>16976</v>
      </c>
      <c r="E25" s="214">
        <f t="shared" si="1"/>
        <v>1.00437818009703</v>
      </c>
      <c r="F25" s="124"/>
      <c r="G25" s="197">
        <v>1051</v>
      </c>
      <c r="H25" s="213">
        <f>全市公共预算收入!E25-G25</f>
        <v>16976</v>
      </c>
    </row>
    <row r="26" s="22" customFormat="1" ht="17.45" customHeight="1" spans="1:8">
      <c r="A26" s="52" t="s">
        <v>84</v>
      </c>
      <c r="B26" s="55"/>
      <c r="C26" s="55">
        <v>1119</v>
      </c>
      <c r="D26" s="55">
        <v>1121</v>
      </c>
      <c r="E26" s="214">
        <f t="shared" si="1"/>
        <v>1.0017873100983</v>
      </c>
      <c r="F26" s="124"/>
      <c r="G26" s="197"/>
      <c r="H26" s="213">
        <f>全市公共预算收入!E26-G26</f>
        <v>1121</v>
      </c>
    </row>
    <row r="27" s="84" customFormat="1" ht="17.45" customHeight="1" spans="1:8">
      <c r="A27" s="79" t="s">
        <v>85</v>
      </c>
      <c r="B27" s="79">
        <f>B6+B20</f>
        <v>835900</v>
      </c>
      <c r="C27" s="79">
        <f>C6+C20</f>
        <v>853700</v>
      </c>
      <c r="D27" s="79">
        <f>D6+D20</f>
        <v>851371</v>
      </c>
      <c r="E27" s="211">
        <f t="shared" si="1"/>
        <v>0.997271875366054</v>
      </c>
      <c r="F27" s="212"/>
      <c r="G27" s="100">
        <f>G6+G20</f>
        <v>60784</v>
      </c>
      <c r="H27" s="213">
        <f>全市公共预算收入!E27-G27</f>
        <v>851371</v>
      </c>
    </row>
  </sheetData>
  <mergeCells count="6">
    <mergeCell ref="A2:F2"/>
    <mergeCell ref="E3:F3"/>
    <mergeCell ref="B4:D4"/>
    <mergeCell ref="A4:A5"/>
    <mergeCell ref="E4:E5"/>
    <mergeCell ref="F4:F5"/>
  </mergeCells>
  <pageMargins left="0.708661417322835" right="0.47244094488189" top="0.590551181102362" bottom="0.83" header="0.31496062992126" footer="0.6"/>
  <pageSetup paperSize="9"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L31"/>
  <sheetViews>
    <sheetView tabSelected="1" workbookViewId="0">
      <selection activeCell="N17" sqref="N17"/>
    </sheetView>
  </sheetViews>
  <sheetFormatPr defaultColWidth="9" defaultRowHeight="14.25"/>
  <cols>
    <col min="1" max="1" width="47.875" style="197" customWidth="1"/>
    <col min="2" max="4" width="14.5" style="197" customWidth="1"/>
    <col min="5" max="7" width="14.5" style="92" customWidth="1"/>
    <col min="8" max="8" width="9" style="92" hidden="1" customWidth="1"/>
    <col min="9" max="9" width="9" style="197" hidden="1" customWidth="1"/>
    <col min="10" max="12" width="9" style="92" hidden="1" customWidth="1"/>
    <col min="13" max="16384" width="9" style="92"/>
  </cols>
  <sheetData>
    <row r="1" ht="13.5" spans="1:4">
      <c r="A1" s="86" t="s">
        <v>116</v>
      </c>
      <c r="B1" s="115"/>
      <c r="C1" s="24"/>
      <c r="D1" s="24"/>
    </row>
    <row r="2" ht="24" customHeight="1" spans="1:7">
      <c r="A2" s="87" t="s">
        <v>117</v>
      </c>
      <c r="B2" s="87"/>
      <c r="C2" s="87"/>
      <c r="D2" s="87"/>
      <c r="E2" s="87"/>
      <c r="F2" s="87"/>
      <c r="G2" s="87"/>
    </row>
    <row r="3" ht="17.25" customHeight="1" spans="1:7">
      <c r="A3" s="198"/>
      <c r="B3" s="198"/>
      <c r="C3" s="199"/>
      <c r="D3" s="200" t="s">
        <v>88</v>
      </c>
      <c r="E3" s="200"/>
      <c r="F3" s="201" t="s">
        <v>54</v>
      </c>
      <c r="G3" s="201"/>
    </row>
    <row r="4" s="85" customFormat="1" ht="18" customHeight="1" spans="1:9">
      <c r="A4" s="100" t="s">
        <v>55</v>
      </c>
      <c r="B4" s="100" t="s">
        <v>57</v>
      </c>
      <c r="C4" s="100"/>
      <c r="D4" s="100"/>
      <c r="E4" s="99" t="s">
        <v>89</v>
      </c>
      <c r="F4" s="101" t="s">
        <v>118</v>
      </c>
      <c r="G4" s="100" t="s">
        <v>60</v>
      </c>
      <c r="I4" s="93"/>
    </row>
    <row r="5" s="85" customFormat="1" ht="18" customHeight="1" spans="1:9">
      <c r="A5" s="100"/>
      <c r="B5" s="101" t="s">
        <v>61</v>
      </c>
      <c r="C5" s="101" t="s">
        <v>62</v>
      </c>
      <c r="D5" s="101" t="s">
        <v>63</v>
      </c>
      <c r="E5" s="103"/>
      <c r="F5" s="101"/>
      <c r="G5" s="100"/>
      <c r="I5" s="93"/>
    </row>
    <row r="6" s="22" customFormat="1" ht="17.25" customHeight="1" spans="1:11">
      <c r="A6" s="202" t="s">
        <v>90</v>
      </c>
      <c r="B6" s="91">
        <v>123561</v>
      </c>
      <c r="C6" s="91">
        <v>135600</v>
      </c>
      <c r="D6" s="91">
        <v>136648</v>
      </c>
      <c r="E6" s="125">
        <f>D6/1277507</f>
        <v>0.10696458023322</v>
      </c>
      <c r="F6" s="125">
        <f>D6/C6</f>
        <v>1.00772861356932</v>
      </c>
      <c r="G6" s="124"/>
      <c r="H6" s="91">
        <v>140771</v>
      </c>
      <c r="I6" s="95">
        <f>H6-D6</f>
        <v>4123</v>
      </c>
      <c r="J6" s="187">
        <v>4123</v>
      </c>
      <c r="K6" s="205">
        <f>I6-J6</f>
        <v>0</v>
      </c>
    </row>
    <row r="7" s="22" customFormat="1" ht="17.25" customHeight="1" spans="1:11">
      <c r="A7" s="202" t="s">
        <v>91</v>
      </c>
      <c r="B7" s="91">
        <v>52355</v>
      </c>
      <c r="C7" s="91">
        <v>54200</v>
      </c>
      <c r="D7" s="91">
        <v>54251</v>
      </c>
      <c r="E7" s="125">
        <f t="shared" ref="E7:E27" si="0">D7/1277507</f>
        <v>0.0424663035114485</v>
      </c>
      <c r="F7" s="125">
        <f t="shared" ref="F7:F29" si="1">D7/C7</f>
        <v>1.00094095940959</v>
      </c>
      <c r="G7" s="124"/>
      <c r="H7" s="91">
        <v>55715</v>
      </c>
      <c r="I7" s="95">
        <f t="shared" ref="I7:I28" si="2">H7-D7</f>
        <v>1464</v>
      </c>
      <c r="J7" s="187">
        <v>1464</v>
      </c>
      <c r="K7" s="205">
        <f t="shared" ref="K7:K27" si="3">I7-J7</f>
        <v>0</v>
      </c>
    </row>
    <row r="8" s="22" customFormat="1" ht="17.25" customHeight="1" spans="1:12">
      <c r="A8" s="203" t="s">
        <v>92</v>
      </c>
      <c r="B8" s="91">
        <v>215052</v>
      </c>
      <c r="C8" s="91">
        <v>196500</v>
      </c>
      <c r="D8" s="91">
        <v>198037</v>
      </c>
      <c r="E8" s="125">
        <f t="shared" si="0"/>
        <v>0.155018328666692</v>
      </c>
      <c r="F8" s="125">
        <f t="shared" si="1"/>
        <v>1.00782188295165</v>
      </c>
      <c r="G8" s="124"/>
      <c r="H8" s="91">
        <v>224454</v>
      </c>
      <c r="I8" s="95">
        <f t="shared" si="2"/>
        <v>26417</v>
      </c>
      <c r="J8" s="187">
        <v>26417</v>
      </c>
      <c r="K8" s="205">
        <f t="shared" si="3"/>
        <v>0</v>
      </c>
      <c r="L8" s="22">
        <v>1</v>
      </c>
    </row>
    <row r="9" s="22" customFormat="1" ht="17.25" customHeight="1" spans="1:12">
      <c r="A9" s="202" t="s">
        <v>93</v>
      </c>
      <c r="B9" s="91">
        <v>1645</v>
      </c>
      <c r="C9" s="91">
        <v>1050</v>
      </c>
      <c r="D9" s="91">
        <v>1053</v>
      </c>
      <c r="E9" s="125">
        <f t="shared" si="0"/>
        <v>0.000824261628312017</v>
      </c>
      <c r="F9" s="125">
        <f t="shared" si="1"/>
        <v>1.00285714285714</v>
      </c>
      <c r="G9" s="124"/>
      <c r="H9" s="91">
        <v>1053</v>
      </c>
      <c r="I9" s="95">
        <f t="shared" si="2"/>
        <v>0</v>
      </c>
      <c r="J9" s="187">
        <v>0</v>
      </c>
      <c r="K9" s="205">
        <f t="shared" si="3"/>
        <v>0</v>
      </c>
      <c r="L9" s="22">
        <v>1</v>
      </c>
    </row>
    <row r="10" s="22" customFormat="1" ht="17.25" customHeight="1" spans="1:12">
      <c r="A10" s="202" t="s">
        <v>94</v>
      </c>
      <c r="B10" s="91">
        <v>36948</v>
      </c>
      <c r="C10" s="91">
        <v>39491</v>
      </c>
      <c r="D10" s="91">
        <v>39201</v>
      </c>
      <c r="E10" s="125">
        <f t="shared" si="0"/>
        <v>0.0306855461457354</v>
      </c>
      <c r="F10" s="125">
        <f t="shared" si="1"/>
        <v>0.992656554658023</v>
      </c>
      <c r="G10" s="124"/>
      <c r="H10" s="91">
        <v>39201</v>
      </c>
      <c r="I10" s="95">
        <f t="shared" si="2"/>
        <v>0</v>
      </c>
      <c r="J10" s="187">
        <v>0</v>
      </c>
      <c r="K10" s="205">
        <f t="shared" si="3"/>
        <v>0</v>
      </c>
      <c r="L10" s="22">
        <v>1</v>
      </c>
    </row>
    <row r="11" s="22" customFormat="1" ht="17.25" customHeight="1" spans="1:12">
      <c r="A11" s="202" t="s">
        <v>95</v>
      </c>
      <c r="B11" s="91">
        <v>62568</v>
      </c>
      <c r="C11" s="91">
        <v>62900</v>
      </c>
      <c r="D11" s="91">
        <v>62877</v>
      </c>
      <c r="E11" s="125">
        <f t="shared" si="0"/>
        <v>0.0492185170022552</v>
      </c>
      <c r="F11" s="125">
        <f t="shared" si="1"/>
        <v>0.999634340222575</v>
      </c>
      <c r="G11" s="124"/>
      <c r="H11" s="91">
        <v>63727</v>
      </c>
      <c r="I11" s="95">
        <f t="shared" si="2"/>
        <v>850</v>
      </c>
      <c r="J11" s="187">
        <v>850</v>
      </c>
      <c r="K11" s="205">
        <f t="shared" si="3"/>
        <v>0</v>
      </c>
      <c r="L11" s="22">
        <v>1</v>
      </c>
    </row>
    <row r="12" s="22" customFormat="1" ht="17.25" customHeight="1" spans="1:12">
      <c r="A12" s="202" t="s">
        <v>96</v>
      </c>
      <c r="B12" s="91">
        <v>64711</v>
      </c>
      <c r="C12" s="91">
        <v>70200</v>
      </c>
      <c r="D12" s="91">
        <v>70241</v>
      </c>
      <c r="E12" s="125">
        <f t="shared" si="0"/>
        <v>0.0549828689784087</v>
      </c>
      <c r="F12" s="125">
        <f t="shared" si="1"/>
        <v>1.00058404558405</v>
      </c>
      <c r="G12" s="124"/>
      <c r="H12" s="91">
        <v>72519</v>
      </c>
      <c r="I12" s="95">
        <f t="shared" si="2"/>
        <v>2278</v>
      </c>
      <c r="J12" s="187">
        <v>2278</v>
      </c>
      <c r="K12" s="205">
        <f t="shared" si="3"/>
        <v>0</v>
      </c>
      <c r="L12" s="22">
        <v>1</v>
      </c>
    </row>
    <row r="13" s="22" customFormat="1" ht="17.25" customHeight="1" spans="1:12">
      <c r="A13" s="202" t="s">
        <v>97</v>
      </c>
      <c r="B13" s="91">
        <v>91233</v>
      </c>
      <c r="C13" s="91">
        <v>110200</v>
      </c>
      <c r="D13" s="91">
        <v>110261</v>
      </c>
      <c r="E13" s="125">
        <f t="shared" si="0"/>
        <v>0.0863095075017201</v>
      </c>
      <c r="F13" s="125">
        <f t="shared" si="1"/>
        <v>1.00055353901996</v>
      </c>
      <c r="G13" s="124"/>
      <c r="H13" s="91">
        <v>110261</v>
      </c>
      <c r="I13" s="95">
        <f t="shared" si="2"/>
        <v>0</v>
      </c>
      <c r="J13" s="187">
        <v>0</v>
      </c>
      <c r="K13" s="205">
        <f t="shared" si="3"/>
        <v>0</v>
      </c>
      <c r="L13" s="22">
        <v>1</v>
      </c>
    </row>
    <row r="14" s="22" customFormat="1" ht="17.25" customHeight="1" spans="1:12">
      <c r="A14" s="202" t="s">
        <v>98</v>
      </c>
      <c r="B14" s="91">
        <v>183453</v>
      </c>
      <c r="C14" s="91">
        <f>199152+114.52</f>
        <v>199266.52</v>
      </c>
      <c r="D14" s="91">
        <v>199152</v>
      </c>
      <c r="E14" s="125">
        <f t="shared" si="0"/>
        <v>0.155891122318704</v>
      </c>
      <c r="F14" s="125">
        <f t="shared" si="1"/>
        <v>0.999425292317044</v>
      </c>
      <c r="G14" s="124"/>
      <c r="H14" s="91">
        <v>217698</v>
      </c>
      <c r="I14" s="95">
        <f t="shared" si="2"/>
        <v>18546</v>
      </c>
      <c r="J14" s="187">
        <v>18546</v>
      </c>
      <c r="K14" s="205">
        <f t="shared" si="3"/>
        <v>0</v>
      </c>
      <c r="L14" s="22">
        <v>1</v>
      </c>
    </row>
    <row r="15" s="22" customFormat="1" ht="17.25" customHeight="1" spans="1:12">
      <c r="A15" s="202" t="s">
        <v>99</v>
      </c>
      <c r="B15" s="91">
        <v>168901</v>
      </c>
      <c r="C15" s="91">
        <v>187500</v>
      </c>
      <c r="D15" s="91">
        <v>187479</v>
      </c>
      <c r="E15" s="125">
        <f t="shared" si="0"/>
        <v>0.14675379469545</v>
      </c>
      <c r="F15" s="125">
        <f t="shared" si="1"/>
        <v>0.999888</v>
      </c>
      <c r="G15" s="124"/>
      <c r="H15" s="91">
        <v>187671</v>
      </c>
      <c r="I15" s="95">
        <f t="shared" si="2"/>
        <v>192</v>
      </c>
      <c r="J15" s="187">
        <v>192</v>
      </c>
      <c r="K15" s="205">
        <f t="shared" si="3"/>
        <v>0</v>
      </c>
      <c r="L15" s="22">
        <v>1</v>
      </c>
    </row>
    <row r="16" s="22" customFormat="1" ht="17.25" customHeight="1" spans="1:12">
      <c r="A16" s="202" t="s">
        <v>100</v>
      </c>
      <c r="B16" s="91">
        <v>117207</v>
      </c>
      <c r="C16" s="91">
        <v>125400</v>
      </c>
      <c r="D16" s="91">
        <v>126464</v>
      </c>
      <c r="E16" s="125">
        <f t="shared" si="0"/>
        <v>0.0989928039533247</v>
      </c>
      <c r="F16" s="125">
        <f t="shared" si="1"/>
        <v>1.00848484848485</v>
      </c>
      <c r="G16" s="124"/>
      <c r="H16" s="91">
        <v>126464</v>
      </c>
      <c r="I16" s="95">
        <f t="shared" si="2"/>
        <v>0</v>
      </c>
      <c r="J16" s="187">
        <v>0</v>
      </c>
      <c r="K16" s="205">
        <f t="shared" si="3"/>
        <v>0</v>
      </c>
      <c r="L16" s="22">
        <v>1</v>
      </c>
    </row>
    <row r="17" s="22" customFormat="1" ht="17.25" customHeight="1" spans="1:11">
      <c r="A17" s="202" t="s">
        <v>101</v>
      </c>
      <c r="B17" s="91">
        <v>41504</v>
      </c>
      <c r="C17" s="91">
        <v>26084</v>
      </c>
      <c r="D17" s="91">
        <v>25004</v>
      </c>
      <c r="E17" s="125">
        <f t="shared" si="0"/>
        <v>0.0195724954931754</v>
      </c>
      <c r="F17" s="125">
        <f t="shared" si="1"/>
        <v>0.95859530746818</v>
      </c>
      <c r="G17" s="124"/>
      <c r="H17" s="91">
        <v>26084</v>
      </c>
      <c r="I17" s="95">
        <f t="shared" si="2"/>
        <v>1080</v>
      </c>
      <c r="J17" s="187">
        <v>0</v>
      </c>
      <c r="K17" s="205">
        <f t="shared" si="3"/>
        <v>1080</v>
      </c>
    </row>
    <row r="18" s="22" customFormat="1" ht="17.25" customHeight="1" spans="1:11">
      <c r="A18" s="202" t="s">
        <v>102</v>
      </c>
      <c r="B18" s="91">
        <v>4694</v>
      </c>
      <c r="C18" s="91">
        <v>4240</v>
      </c>
      <c r="D18" s="91">
        <v>4246</v>
      </c>
      <c r="E18" s="125">
        <f t="shared" si="0"/>
        <v>0.00332366084882509</v>
      </c>
      <c r="F18" s="125">
        <f t="shared" si="1"/>
        <v>1.00141509433962</v>
      </c>
      <c r="G18" s="124"/>
      <c r="H18" s="91">
        <v>4246</v>
      </c>
      <c r="I18" s="95">
        <f t="shared" si="2"/>
        <v>0</v>
      </c>
      <c r="J18" s="187">
        <v>0</v>
      </c>
      <c r="K18" s="205">
        <f t="shared" si="3"/>
        <v>0</v>
      </c>
    </row>
    <row r="19" s="22" customFormat="1" ht="17.25" customHeight="1" spans="1:11">
      <c r="A19" s="202" t="s">
        <v>103</v>
      </c>
      <c r="B19" s="91">
        <v>534</v>
      </c>
      <c r="C19" s="91">
        <v>4920</v>
      </c>
      <c r="D19" s="91">
        <v>2017</v>
      </c>
      <c r="E19" s="125">
        <f t="shared" si="0"/>
        <v>0.00157885631937829</v>
      </c>
      <c r="F19" s="125">
        <f t="shared" si="1"/>
        <v>0.409959349593496</v>
      </c>
      <c r="G19" s="124"/>
      <c r="H19" s="91">
        <v>4920</v>
      </c>
      <c r="I19" s="95">
        <f t="shared" si="2"/>
        <v>2903</v>
      </c>
      <c r="J19" s="187">
        <v>0</v>
      </c>
      <c r="K19" s="205">
        <f t="shared" si="3"/>
        <v>2903</v>
      </c>
    </row>
    <row r="20" s="22" customFormat="1" ht="17.25" customHeight="1" spans="1:11">
      <c r="A20" s="202" t="s">
        <v>104</v>
      </c>
      <c r="B20" s="91">
        <v>360</v>
      </c>
      <c r="C20" s="91">
        <v>400</v>
      </c>
      <c r="D20" s="91">
        <v>400</v>
      </c>
      <c r="E20" s="125">
        <f t="shared" si="0"/>
        <v>0.000313109830317955</v>
      </c>
      <c r="F20" s="125">
        <f t="shared" si="1"/>
        <v>1</v>
      </c>
      <c r="G20" s="124"/>
      <c r="H20" s="91">
        <v>400</v>
      </c>
      <c r="I20" s="95">
        <f t="shared" si="2"/>
        <v>0</v>
      </c>
      <c r="J20" s="187">
        <v>0</v>
      </c>
      <c r="K20" s="205">
        <f t="shared" si="3"/>
        <v>0</v>
      </c>
    </row>
    <row r="21" s="22" customFormat="1" ht="17.25" customHeight="1" spans="1:11">
      <c r="A21" s="204" t="s">
        <v>105</v>
      </c>
      <c r="B21" s="91">
        <v>10325</v>
      </c>
      <c r="C21" s="91">
        <v>10000</v>
      </c>
      <c r="D21" s="91">
        <v>10048</v>
      </c>
      <c r="E21" s="125">
        <f t="shared" si="0"/>
        <v>0.00786531893758704</v>
      </c>
      <c r="F21" s="125">
        <f t="shared" si="1"/>
        <v>1.0048</v>
      </c>
      <c r="G21" s="91"/>
      <c r="H21" s="91">
        <v>10048</v>
      </c>
      <c r="I21" s="95">
        <f t="shared" si="2"/>
        <v>0</v>
      </c>
      <c r="J21" s="187">
        <v>0</v>
      </c>
      <c r="K21" s="205">
        <f t="shared" si="3"/>
        <v>0</v>
      </c>
    </row>
    <row r="22" s="22" customFormat="1" ht="17.25" customHeight="1" spans="1:12">
      <c r="A22" s="202" t="s">
        <v>106</v>
      </c>
      <c r="B22" s="91">
        <v>16111</v>
      </c>
      <c r="C22" s="91">
        <v>22500</v>
      </c>
      <c r="D22" s="91">
        <v>22476</v>
      </c>
      <c r="E22" s="125">
        <f t="shared" si="0"/>
        <v>0.0175936413655659</v>
      </c>
      <c r="F22" s="125">
        <f t="shared" si="1"/>
        <v>0.998933333333333</v>
      </c>
      <c r="G22" s="124"/>
      <c r="H22" s="91">
        <v>22872</v>
      </c>
      <c r="I22" s="95">
        <f t="shared" si="2"/>
        <v>396</v>
      </c>
      <c r="J22" s="187">
        <v>396</v>
      </c>
      <c r="K22" s="205">
        <f t="shared" si="3"/>
        <v>0</v>
      </c>
      <c r="L22" s="22">
        <v>1</v>
      </c>
    </row>
    <row r="23" s="22" customFormat="1" ht="17.25" customHeight="1" spans="1:11">
      <c r="A23" s="202" t="s">
        <v>107</v>
      </c>
      <c r="B23" s="91">
        <v>1816</v>
      </c>
      <c r="C23" s="91">
        <v>1700</v>
      </c>
      <c r="D23" s="91">
        <v>1682</v>
      </c>
      <c r="E23" s="125">
        <f t="shared" si="0"/>
        <v>0.001316626836487</v>
      </c>
      <c r="F23" s="125">
        <f t="shared" si="1"/>
        <v>0.989411764705882</v>
      </c>
      <c r="G23" s="124"/>
      <c r="H23" s="91">
        <v>1682</v>
      </c>
      <c r="I23" s="95">
        <f t="shared" si="2"/>
        <v>0</v>
      </c>
      <c r="J23" s="187">
        <v>0</v>
      </c>
      <c r="K23" s="205">
        <f t="shared" si="3"/>
        <v>0</v>
      </c>
    </row>
    <row r="24" s="22" customFormat="1" ht="17.25" customHeight="1" spans="1:11">
      <c r="A24" s="202" t="s">
        <v>108</v>
      </c>
      <c r="B24" s="91">
        <v>9912</v>
      </c>
      <c r="C24" s="91">
        <v>10200</v>
      </c>
      <c r="D24" s="91">
        <v>10208</v>
      </c>
      <c r="E24" s="125">
        <f t="shared" si="0"/>
        <v>0.00799056286971422</v>
      </c>
      <c r="F24" s="125">
        <f t="shared" si="1"/>
        <v>1.00078431372549</v>
      </c>
      <c r="G24" s="124"/>
      <c r="H24" s="91">
        <v>10208</v>
      </c>
      <c r="I24" s="95">
        <f t="shared" si="2"/>
        <v>0</v>
      </c>
      <c r="J24" s="187">
        <v>0</v>
      </c>
      <c r="K24" s="205">
        <f t="shared" si="3"/>
        <v>0</v>
      </c>
    </row>
    <row r="25" s="22" customFormat="1" ht="17.25" customHeight="1" spans="1:11">
      <c r="A25" s="202" t="s">
        <v>109</v>
      </c>
      <c r="B25" s="91">
        <v>6000</v>
      </c>
      <c r="C25" s="125"/>
      <c r="D25" s="125"/>
      <c r="E25" s="125"/>
      <c r="F25" s="125"/>
      <c r="G25" s="124"/>
      <c r="H25" s="91"/>
      <c r="I25" s="95">
        <f t="shared" si="2"/>
        <v>0</v>
      </c>
      <c r="J25" s="187">
        <v>0</v>
      </c>
      <c r="K25" s="205">
        <f t="shared" si="3"/>
        <v>0</v>
      </c>
    </row>
    <row r="26" s="22" customFormat="1" ht="17.25" customHeight="1" spans="1:11">
      <c r="A26" s="202" t="s">
        <v>110</v>
      </c>
      <c r="B26" s="91">
        <v>11399</v>
      </c>
      <c r="C26" s="91">
        <v>9500</v>
      </c>
      <c r="D26" s="91">
        <v>9525</v>
      </c>
      <c r="E26" s="125">
        <f t="shared" si="0"/>
        <v>0.00745592783444631</v>
      </c>
      <c r="F26" s="125">
        <f t="shared" si="1"/>
        <v>1.00263157894737</v>
      </c>
      <c r="G26" s="124"/>
      <c r="H26" s="91">
        <v>9525</v>
      </c>
      <c r="I26" s="95">
        <f t="shared" si="2"/>
        <v>0</v>
      </c>
      <c r="J26" s="187">
        <v>0</v>
      </c>
      <c r="K26" s="205">
        <f t="shared" si="3"/>
        <v>0</v>
      </c>
    </row>
    <row r="27" s="22" customFormat="1" ht="17.25" customHeight="1" spans="1:11">
      <c r="A27" s="202" t="s">
        <v>111</v>
      </c>
      <c r="B27" s="91">
        <v>6200</v>
      </c>
      <c r="C27" s="91">
        <v>6203</v>
      </c>
      <c r="D27" s="91">
        <v>6203</v>
      </c>
      <c r="E27" s="125">
        <f t="shared" si="0"/>
        <v>0.00485555069365569</v>
      </c>
      <c r="F27" s="125">
        <f t="shared" si="1"/>
        <v>1</v>
      </c>
      <c r="G27" s="124"/>
      <c r="H27" s="91">
        <v>6203</v>
      </c>
      <c r="I27" s="95">
        <f t="shared" si="2"/>
        <v>0</v>
      </c>
      <c r="J27" s="187">
        <v>0</v>
      </c>
      <c r="K27" s="205">
        <f t="shared" si="3"/>
        <v>0</v>
      </c>
    </row>
    <row r="28" s="22" customFormat="1" ht="17.25" customHeight="1" spans="1:10">
      <c r="A28" s="202" t="s">
        <v>112</v>
      </c>
      <c r="B28" s="91"/>
      <c r="C28" s="91">
        <v>34</v>
      </c>
      <c r="D28" s="91">
        <v>34</v>
      </c>
      <c r="E28" s="125"/>
      <c r="F28" s="125">
        <f t="shared" si="1"/>
        <v>1</v>
      </c>
      <c r="G28" s="124"/>
      <c r="H28" s="91">
        <v>34</v>
      </c>
      <c r="I28" s="95">
        <f t="shared" si="2"/>
        <v>0</v>
      </c>
      <c r="J28" s="92"/>
    </row>
    <row r="29" s="85" customFormat="1" ht="17.25" customHeight="1" spans="1:12">
      <c r="A29" s="100" t="s">
        <v>113</v>
      </c>
      <c r="B29" s="100">
        <f t="shared" ref="B29:D29" si="4">SUM(B6:B28)</f>
        <v>1226489</v>
      </c>
      <c r="C29" s="100">
        <f t="shared" si="4"/>
        <v>1278088.52</v>
      </c>
      <c r="D29" s="100">
        <f t="shared" si="4"/>
        <v>1277507</v>
      </c>
      <c r="E29" s="127">
        <f>D29/1277507</f>
        <v>1</v>
      </c>
      <c r="F29" s="109">
        <f t="shared" si="1"/>
        <v>0.999545008040601</v>
      </c>
      <c r="G29" s="100"/>
      <c r="I29" s="93"/>
      <c r="J29" s="92"/>
      <c r="L29" s="84"/>
    </row>
    <row r="30" spans="2:2">
      <c r="B30" s="23"/>
    </row>
    <row r="31" spans="4:4">
      <c r="D31" s="23"/>
    </row>
  </sheetData>
  <autoFilter ref="A5:L29">
    <extLst/>
  </autoFilter>
  <mergeCells count="7">
    <mergeCell ref="A2:G2"/>
    <mergeCell ref="F3:G3"/>
    <mergeCell ref="B4:D4"/>
    <mergeCell ref="A4:A5"/>
    <mergeCell ref="E4:E5"/>
    <mergeCell ref="F4:F5"/>
    <mergeCell ref="G4:G5"/>
  </mergeCells>
  <pageMargins left="0.708661417322835" right="0.47244094488189" top="0.433070866141732" bottom="0.748031496062992" header="0.31496062992126" footer="0.53"/>
  <pageSetup paperSize="9" orientation="landscape"/>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50"/>
  </sheetPr>
  <dimension ref="A1:G1377"/>
  <sheetViews>
    <sheetView showZeros="0" tabSelected="1" topLeftCell="A37" workbookViewId="0">
      <selection activeCell="N17" sqref="N17"/>
    </sheetView>
  </sheetViews>
  <sheetFormatPr defaultColWidth="9" defaultRowHeight="13.5" outlineLevelCol="6"/>
  <cols>
    <col min="1" max="1" width="11" style="24" customWidth="1"/>
    <col min="2" max="2" width="56" style="23" customWidth="1"/>
    <col min="3" max="3" width="20.875" style="94" customWidth="1"/>
    <col min="4" max="16384" width="9" style="23"/>
  </cols>
  <sheetData>
    <row r="1" spans="1:1">
      <c r="A1" s="24" t="s">
        <v>119</v>
      </c>
    </row>
    <row r="2" ht="22.5" spans="1:3">
      <c r="A2" s="194" t="s">
        <v>120</v>
      </c>
      <c r="B2" s="194"/>
      <c r="C2" s="194"/>
    </row>
    <row r="3" s="34" customFormat="1" ht="17.1" customHeight="1" spans="1:3">
      <c r="A3" s="45" t="s">
        <v>121</v>
      </c>
      <c r="B3" s="45"/>
      <c r="C3" s="45"/>
    </row>
    <row r="4" s="34" customFormat="1" ht="17.25" customHeight="1" spans="1:3">
      <c r="A4" s="37" t="s">
        <v>122</v>
      </c>
      <c r="B4" s="37" t="s">
        <v>123</v>
      </c>
      <c r="C4" s="195" t="s">
        <v>124</v>
      </c>
    </row>
    <row r="5" s="34" customFormat="1" ht="17.1" customHeight="1" spans="1:3">
      <c r="A5" s="186"/>
      <c r="B5" s="37" t="s">
        <v>125</v>
      </c>
      <c r="C5" s="196">
        <f>SUM(C6,C251,C290,C309,C398,C453,C509,C565,C683,C754,C833,C856,C981,C1045,C1111,C1131,C1160,C1170,C1235,C1253,C1306,C1363,C1366,C1374)</f>
        <v>1331773</v>
      </c>
    </row>
    <row r="6" s="34" customFormat="1" ht="17.1" customHeight="1" spans="1:3">
      <c r="A6" s="186">
        <v>201</v>
      </c>
      <c r="B6" s="189" t="s">
        <v>126</v>
      </c>
      <c r="C6" s="196">
        <f>SUM(C7+C19+C28+C39+C50+C61+C72+C84+C93+C106+C116+C125+C136+C150+C157+C165+C171+C178+C185+C192+C199+C205+C213+C219+C225+C231+C248)</f>
        <v>140771</v>
      </c>
    </row>
    <row r="7" s="34" customFormat="1" ht="17.1" customHeight="1" spans="1:3">
      <c r="A7" s="186">
        <v>20101</v>
      </c>
      <c r="B7" s="189" t="s">
        <v>127</v>
      </c>
      <c r="C7" s="196">
        <f>SUM(C8:C18)</f>
        <v>1243</v>
      </c>
    </row>
    <row r="8" s="34" customFormat="1" ht="17.1" customHeight="1" spans="1:3">
      <c r="A8" s="186">
        <v>2010101</v>
      </c>
      <c r="B8" s="186" t="s">
        <v>128</v>
      </c>
      <c r="C8" s="196">
        <v>590</v>
      </c>
    </row>
    <row r="9" s="34" customFormat="1" ht="17.1" customHeight="1" spans="1:3">
      <c r="A9" s="186">
        <v>2010102</v>
      </c>
      <c r="B9" s="186" t="s">
        <v>129</v>
      </c>
      <c r="C9" s="196">
        <v>646</v>
      </c>
    </row>
    <row r="10" s="34" customFormat="1" ht="17.1" hidden="1" customHeight="1" spans="1:3">
      <c r="A10" s="186">
        <v>2010103</v>
      </c>
      <c r="B10" s="186" t="s">
        <v>130</v>
      </c>
      <c r="C10" s="196">
        <v>0</v>
      </c>
    </row>
    <row r="11" s="34" customFormat="1" ht="17.1" customHeight="1" spans="1:3">
      <c r="A11" s="186">
        <v>2010104</v>
      </c>
      <c r="B11" s="186" t="s">
        <v>131</v>
      </c>
      <c r="C11" s="196">
        <v>7</v>
      </c>
    </row>
    <row r="12" s="34" customFormat="1" ht="17.1" hidden="1" customHeight="1" spans="1:3">
      <c r="A12" s="186">
        <v>2010105</v>
      </c>
      <c r="B12" s="186" t="s">
        <v>132</v>
      </c>
      <c r="C12" s="196">
        <v>0</v>
      </c>
    </row>
    <row r="13" s="34" customFormat="1" ht="17.1" hidden="1" customHeight="1" spans="1:3">
      <c r="A13" s="186">
        <v>2010106</v>
      </c>
      <c r="B13" s="186" t="s">
        <v>133</v>
      </c>
      <c r="C13" s="196">
        <v>0</v>
      </c>
    </row>
    <row r="14" s="34" customFormat="1" ht="17.1" hidden="1" customHeight="1" spans="1:3">
      <c r="A14" s="186">
        <v>2010107</v>
      </c>
      <c r="B14" s="186" t="s">
        <v>134</v>
      </c>
      <c r="C14" s="196">
        <v>0</v>
      </c>
    </row>
    <row r="15" s="34" customFormat="1" ht="17.1" hidden="1" customHeight="1" spans="1:3">
      <c r="A15" s="186">
        <v>2010108</v>
      </c>
      <c r="B15" s="186" t="s">
        <v>135</v>
      </c>
      <c r="C15" s="196">
        <v>0</v>
      </c>
    </row>
    <row r="16" s="34" customFormat="1" ht="17.1" hidden="1" customHeight="1" spans="1:3">
      <c r="A16" s="186">
        <v>2010109</v>
      </c>
      <c r="B16" s="186" t="s">
        <v>136</v>
      </c>
      <c r="C16" s="196">
        <v>0</v>
      </c>
    </row>
    <row r="17" s="34" customFormat="1" ht="17.1" hidden="1" customHeight="1" spans="1:3">
      <c r="A17" s="186">
        <v>2010150</v>
      </c>
      <c r="B17" s="186" t="s">
        <v>137</v>
      </c>
      <c r="C17" s="196">
        <v>0</v>
      </c>
    </row>
    <row r="18" s="34" customFormat="1" ht="17.1" hidden="1" customHeight="1" spans="1:3">
      <c r="A18" s="186">
        <v>2010199</v>
      </c>
      <c r="B18" s="186" t="s">
        <v>138</v>
      </c>
      <c r="C18" s="196">
        <v>0</v>
      </c>
    </row>
    <row r="19" s="34" customFormat="1" ht="17.1" customHeight="1" spans="1:3">
      <c r="A19" s="186">
        <v>20102</v>
      </c>
      <c r="B19" s="189" t="s">
        <v>139</v>
      </c>
      <c r="C19" s="196">
        <f>SUM(C20:C27)</f>
        <v>1051</v>
      </c>
    </row>
    <row r="20" s="34" customFormat="1" ht="17.1" customHeight="1" spans="1:3">
      <c r="A20" s="186">
        <v>2010201</v>
      </c>
      <c r="B20" s="186" t="s">
        <v>128</v>
      </c>
      <c r="C20" s="196">
        <v>349</v>
      </c>
    </row>
    <row r="21" s="34" customFormat="1" ht="17.1" customHeight="1" spans="1:7">
      <c r="A21" s="146">
        <v>2010202</v>
      </c>
      <c r="B21" s="146" t="s">
        <v>129</v>
      </c>
      <c r="C21" s="196">
        <v>660</v>
      </c>
      <c r="D21" s="44"/>
      <c r="E21" s="44"/>
      <c r="F21" s="44"/>
      <c r="G21" s="44"/>
    </row>
    <row r="22" s="34" customFormat="1" ht="17.1" hidden="1" customHeight="1" spans="1:3">
      <c r="A22" s="186">
        <v>2010203</v>
      </c>
      <c r="B22" s="186" t="s">
        <v>130</v>
      </c>
      <c r="C22" s="196">
        <v>0</v>
      </c>
    </row>
    <row r="23" s="34" customFormat="1" ht="17.1" hidden="1" customHeight="1" spans="1:3">
      <c r="A23" s="186">
        <v>2010204</v>
      </c>
      <c r="B23" s="186" t="s">
        <v>140</v>
      </c>
      <c r="C23" s="196">
        <v>0</v>
      </c>
    </row>
    <row r="24" s="34" customFormat="1" ht="17.1" hidden="1" customHeight="1" spans="1:3">
      <c r="A24" s="186">
        <v>2010205</v>
      </c>
      <c r="B24" s="186" t="s">
        <v>141</v>
      </c>
      <c r="C24" s="196">
        <v>0</v>
      </c>
    </row>
    <row r="25" s="34" customFormat="1" ht="17.1" hidden="1" customHeight="1" spans="1:3">
      <c r="A25" s="186">
        <v>2010206</v>
      </c>
      <c r="B25" s="186" t="s">
        <v>142</v>
      </c>
      <c r="C25" s="196">
        <v>0</v>
      </c>
    </row>
    <row r="26" s="34" customFormat="1" ht="17.1" hidden="1" customHeight="1" spans="1:3">
      <c r="A26" s="186">
        <v>2010250</v>
      </c>
      <c r="B26" s="186" t="s">
        <v>137</v>
      </c>
      <c r="C26" s="196">
        <v>0</v>
      </c>
    </row>
    <row r="27" s="34" customFormat="1" ht="17.1" customHeight="1" spans="1:3">
      <c r="A27" s="186">
        <v>2010299</v>
      </c>
      <c r="B27" s="186" t="s">
        <v>143</v>
      </c>
      <c r="C27" s="196">
        <v>42</v>
      </c>
    </row>
    <row r="28" s="34" customFormat="1" ht="17.1" customHeight="1" spans="1:3">
      <c r="A28" s="186">
        <v>20103</v>
      </c>
      <c r="B28" s="189" t="s">
        <v>144</v>
      </c>
      <c r="C28" s="196">
        <f>SUM(C29:C38)</f>
        <v>81420</v>
      </c>
    </row>
    <row r="29" s="34" customFormat="1" ht="17.1" customHeight="1" spans="1:3">
      <c r="A29" s="186">
        <v>2010301</v>
      </c>
      <c r="B29" s="186" t="s">
        <v>128</v>
      </c>
      <c r="C29" s="196">
        <v>21834</v>
      </c>
    </row>
    <row r="30" s="34" customFormat="1" ht="17.1" customHeight="1" spans="1:3">
      <c r="A30" s="186">
        <v>2010302</v>
      </c>
      <c r="B30" s="186" t="s">
        <v>129</v>
      </c>
      <c r="C30" s="196">
        <v>2138</v>
      </c>
    </row>
    <row r="31" s="34" customFormat="1" ht="17.1" customHeight="1" spans="1:3">
      <c r="A31" s="186">
        <v>2010303</v>
      </c>
      <c r="B31" s="186" t="s">
        <v>130</v>
      </c>
      <c r="C31" s="196">
        <v>3098</v>
      </c>
    </row>
    <row r="32" s="34" customFormat="1" ht="17.1" hidden="1" customHeight="1" spans="1:3">
      <c r="A32" s="186">
        <v>2010304</v>
      </c>
      <c r="B32" s="186" t="s">
        <v>145</v>
      </c>
      <c r="C32" s="196">
        <v>0</v>
      </c>
    </row>
    <row r="33" s="34" customFormat="1" ht="17.1" customHeight="1" spans="1:3">
      <c r="A33" s="186">
        <v>2010305</v>
      </c>
      <c r="B33" s="186" t="s">
        <v>146</v>
      </c>
      <c r="C33" s="196">
        <v>1676</v>
      </c>
    </row>
    <row r="34" s="34" customFormat="1" ht="17.1" hidden="1" customHeight="1" spans="1:3">
      <c r="A34" s="186">
        <v>2010306</v>
      </c>
      <c r="B34" s="186" t="s">
        <v>147</v>
      </c>
      <c r="C34" s="196">
        <v>0</v>
      </c>
    </row>
    <row r="35" s="34" customFormat="1" ht="17.1" customHeight="1" spans="1:3">
      <c r="A35" s="186">
        <v>2010308</v>
      </c>
      <c r="B35" s="186" t="s">
        <v>148</v>
      </c>
      <c r="C35" s="196">
        <v>523</v>
      </c>
    </row>
    <row r="36" s="34" customFormat="1" ht="17.1" hidden="1" customHeight="1" spans="1:3">
      <c r="A36" s="186">
        <v>2010309</v>
      </c>
      <c r="B36" s="186" t="s">
        <v>149</v>
      </c>
      <c r="C36" s="196">
        <v>0</v>
      </c>
    </row>
    <row r="37" s="34" customFormat="1" ht="17.1" customHeight="1" spans="1:3">
      <c r="A37" s="186">
        <v>2010350</v>
      </c>
      <c r="B37" s="186" t="s">
        <v>137</v>
      </c>
      <c r="C37" s="196">
        <v>2389</v>
      </c>
    </row>
    <row r="38" s="34" customFormat="1" ht="17.1" customHeight="1" spans="1:3">
      <c r="A38" s="186">
        <v>2010399</v>
      </c>
      <c r="B38" s="186" t="s">
        <v>150</v>
      </c>
      <c r="C38" s="196">
        <v>49762</v>
      </c>
    </row>
    <row r="39" s="34" customFormat="1" ht="17.1" customHeight="1" spans="1:3">
      <c r="A39" s="186">
        <v>20104</v>
      </c>
      <c r="B39" s="189" t="s">
        <v>151</v>
      </c>
      <c r="C39" s="196">
        <f>SUM(C40:C49)</f>
        <v>8882</v>
      </c>
    </row>
    <row r="40" s="34" customFormat="1" ht="17.1" customHeight="1" spans="1:3">
      <c r="A40" s="186">
        <v>2010401</v>
      </c>
      <c r="B40" s="186" t="s">
        <v>128</v>
      </c>
      <c r="C40" s="196">
        <v>716</v>
      </c>
    </row>
    <row r="41" s="34" customFormat="1" ht="17.1" hidden="1" customHeight="1" spans="1:3">
      <c r="A41" s="186">
        <v>2010402</v>
      </c>
      <c r="B41" s="186" t="s">
        <v>129</v>
      </c>
      <c r="C41" s="196">
        <v>0</v>
      </c>
    </row>
    <row r="42" s="34" customFormat="1" ht="17.1" hidden="1" customHeight="1" spans="1:3">
      <c r="A42" s="186">
        <v>2010403</v>
      </c>
      <c r="B42" s="186" t="s">
        <v>130</v>
      </c>
      <c r="C42" s="196">
        <v>0</v>
      </c>
    </row>
    <row r="43" s="34" customFormat="1" ht="17.1" customHeight="1" spans="1:3">
      <c r="A43" s="186">
        <v>2010404</v>
      </c>
      <c r="B43" s="186" t="s">
        <v>152</v>
      </c>
      <c r="C43" s="196">
        <v>90</v>
      </c>
    </row>
    <row r="44" s="34" customFormat="1" ht="17.1" hidden="1" customHeight="1" spans="1:3">
      <c r="A44" s="186">
        <v>2010405</v>
      </c>
      <c r="B44" s="186" t="s">
        <v>153</v>
      </c>
      <c r="C44" s="196">
        <v>0</v>
      </c>
    </row>
    <row r="45" s="34" customFormat="1" ht="17.1" hidden="1" customHeight="1" spans="1:3">
      <c r="A45" s="186">
        <v>2010406</v>
      </c>
      <c r="B45" s="186" t="s">
        <v>154</v>
      </c>
      <c r="C45" s="196">
        <v>0</v>
      </c>
    </row>
    <row r="46" s="34" customFormat="1" ht="17.1" hidden="1" customHeight="1" spans="1:3">
      <c r="A46" s="186">
        <v>2010407</v>
      </c>
      <c r="B46" s="186" t="s">
        <v>155</v>
      </c>
      <c r="C46" s="196">
        <v>0</v>
      </c>
    </row>
    <row r="47" s="34" customFormat="1" ht="17.1" customHeight="1" spans="1:3">
      <c r="A47" s="186">
        <v>2010408</v>
      </c>
      <c r="B47" s="186" t="s">
        <v>156</v>
      </c>
      <c r="C47" s="196">
        <v>80</v>
      </c>
    </row>
    <row r="48" s="34" customFormat="1" ht="17.1" customHeight="1" spans="1:3">
      <c r="A48" s="186">
        <v>2010450</v>
      </c>
      <c r="B48" s="186" t="s">
        <v>137</v>
      </c>
      <c r="C48" s="196">
        <v>1089</v>
      </c>
    </row>
    <row r="49" s="34" customFormat="1" ht="17.1" customHeight="1" spans="1:3">
      <c r="A49" s="186">
        <v>2010499</v>
      </c>
      <c r="B49" s="186" t="s">
        <v>157</v>
      </c>
      <c r="C49" s="196">
        <v>6907</v>
      </c>
    </row>
    <row r="50" s="34" customFormat="1" ht="17.1" customHeight="1" spans="1:3">
      <c r="A50" s="186">
        <v>20105</v>
      </c>
      <c r="B50" s="189" t="s">
        <v>158</v>
      </c>
      <c r="C50" s="196">
        <f>SUM(C51:C60)</f>
        <v>1373</v>
      </c>
    </row>
    <row r="51" s="34" customFormat="1" ht="17.1" customHeight="1" spans="1:3">
      <c r="A51" s="186">
        <v>2010501</v>
      </c>
      <c r="B51" s="186" t="s">
        <v>128</v>
      </c>
      <c r="C51" s="196">
        <v>806</v>
      </c>
    </row>
    <row r="52" s="34" customFormat="1" ht="17.1" hidden="1" customHeight="1" spans="1:3">
      <c r="A52" s="186">
        <v>2010502</v>
      </c>
      <c r="B52" s="186" t="s">
        <v>129</v>
      </c>
      <c r="C52" s="196">
        <v>0</v>
      </c>
    </row>
    <row r="53" s="34" customFormat="1" ht="17.1" hidden="1" customHeight="1" spans="1:3">
      <c r="A53" s="186">
        <v>2010503</v>
      </c>
      <c r="B53" s="186" t="s">
        <v>130</v>
      </c>
      <c r="C53" s="196">
        <v>0</v>
      </c>
    </row>
    <row r="54" s="34" customFormat="1" ht="17.1" hidden="1" customHeight="1" spans="1:3">
      <c r="A54" s="186">
        <v>2010504</v>
      </c>
      <c r="B54" s="186" t="s">
        <v>159</v>
      </c>
      <c r="C54" s="196">
        <v>0</v>
      </c>
    </row>
    <row r="55" s="34" customFormat="1" ht="17.1" customHeight="1" spans="1:3">
      <c r="A55" s="186">
        <v>2010505</v>
      </c>
      <c r="B55" s="186" t="s">
        <v>160</v>
      </c>
      <c r="C55" s="196">
        <v>402</v>
      </c>
    </row>
    <row r="56" s="34" customFormat="1" ht="17.1" hidden="1" customHeight="1" spans="1:3">
      <c r="A56" s="186">
        <v>2010506</v>
      </c>
      <c r="B56" s="186" t="s">
        <v>161</v>
      </c>
      <c r="C56" s="196">
        <v>0</v>
      </c>
    </row>
    <row r="57" s="34" customFormat="1" ht="17.1" customHeight="1" spans="1:3">
      <c r="A57" s="186">
        <v>2010507</v>
      </c>
      <c r="B57" s="186" t="s">
        <v>162</v>
      </c>
      <c r="C57" s="196">
        <v>139</v>
      </c>
    </row>
    <row r="58" s="34" customFormat="1" ht="17.1" hidden="1" customHeight="1" spans="1:3">
      <c r="A58" s="186">
        <v>2010508</v>
      </c>
      <c r="B58" s="186" t="s">
        <v>163</v>
      </c>
      <c r="C58" s="196">
        <v>0</v>
      </c>
    </row>
    <row r="59" s="34" customFormat="1" ht="17.1" hidden="1" customHeight="1" spans="1:3">
      <c r="A59" s="186">
        <v>2010550</v>
      </c>
      <c r="B59" s="186" t="s">
        <v>137</v>
      </c>
      <c r="C59" s="196">
        <v>0</v>
      </c>
    </row>
    <row r="60" s="34" customFormat="1" ht="17.1" customHeight="1" spans="1:3">
      <c r="A60" s="186">
        <v>2010599</v>
      </c>
      <c r="B60" s="186" t="s">
        <v>164</v>
      </c>
      <c r="C60" s="196">
        <v>26</v>
      </c>
    </row>
    <row r="61" s="34" customFormat="1" ht="17.1" customHeight="1" spans="1:3">
      <c r="A61" s="186">
        <v>20106</v>
      </c>
      <c r="B61" s="189" t="s">
        <v>165</v>
      </c>
      <c r="C61" s="196">
        <f>SUM(C62:C71)</f>
        <v>6192</v>
      </c>
    </row>
    <row r="62" s="34" customFormat="1" ht="17.1" customHeight="1" spans="1:3">
      <c r="A62" s="186">
        <v>2010601</v>
      </c>
      <c r="B62" s="186" t="s">
        <v>128</v>
      </c>
      <c r="C62" s="196">
        <v>690</v>
      </c>
    </row>
    <row r="63" s="34" customFormat="1" ht="17.1" customHeight="1" spans="1:3">
      <c r="A63" s="186">
        <v>2010602</v>
      </c>
      <c r="B63" s="186" t="s">
        <v>129</v>
      </c>
      <c r="C63" s="196">
        <v>1635</v>
      </c>
    </row>
    <row r="64" s="34" customFormat="1" ht="17.1" hidden="1" customHeight="1" spans="1:3">
      <c r="A64" s="186">
        <v>2010603</v>
      </c>
      <c r="B64" s="186" t="s">
        <v>130</v>
      </c>
      <c r="C64" s="196">
        <v>0</v>
      </c>
    </row>
    <row r="65" s="34" customFormat="1" ht="17.1" hidden="1" customHeight="1" spans="1:3">
      <c r="A65" s="186">
        <v>2010604</v>
      </c>
      <c r="B65" s="186" t="s">
        <v>166</v>
      </c>
      <c r="C65" s="196">
        <v>0</v>
      </c>
    </row>
    <row r="66" s="34" customFormat="1" ht="17.1" hidden="1" customHeight="1" spans="1:3">
      <c r="A66" s="186">
        <v>2010605</v>
      </c>
      <c r="B66" s="186" t="s">
        <v>167</v>
      </c>
      <c r="C66" s="196">
        <v>0</v>
      </c>
    </row>
    <row r="67" s="34" customFormat="1" ht="17.1" hidden="1" customHeight="1" spans="1:3">
      <c r="A67" s="186">
        <v>2010606</v>
      </c>
      <c r="B67" s="186" t="s">
        <v>168</v>
      </c>
      <c r="C67" s="196">
        <v>0</v>
      </c>
    </row>
    <row r="68" s="34" customFormat="1" ht="17.1" hidden="1" customHeight="1" spans="1:3">
      <c r="A68" s="186">
        <v>2010607</v>
      </c>
      <c r="B68" s="186" t="s">
        <v>169</v>
      </c>
      <c r="C68" s="196">
        <v>0</v>
      </c>
    </row>
    <row r="69" s="34" customFormat="1" ht="17.1" hidden="1" customHeight="1" spans="1:3">
      <c r="A69" s="186">
        <v>2010608</v>
      </c>
      <c r="B69" s="186" t="s">
        <v>170</v>
      </c>
      <c r="C69" s="196">
        <v>0</v>
      </c>
    </row>
    <row r="70" s="34" customFormat="1" ht="17.1" hidden="1" customHeight="1" spans="1:3">
      <c r="A70" s="186">
        <v>2010650</v>
      </c>
      <c r="B70" s="186" t="s">
        <v>137</v>
      </c>
      <c r="C70" s="196">
        <v>0</v>
      </c>
    </row>
    <row r="71" s="34" customFormat="1" ht="17.1" customHeight="1" spans="1:3">
      <c r="A71" s="186">
        <v>2010699</v>
      </c>
      <c r="B71" s="186" t="s">
        <v>171</v>
      </c>
      <c r="C71" s="196">
        <v>3867</v>
      </c>
    </row>
    <row r="72" s="34" customFormat="1" ht="17.1" customHeight="1" spans="1:3">
      <c r="A72" s="186">
        <v>20107</v>
      </c>
      <c r="B72" s="189" t="s">
        <v>172</v>
      </c>
      <c r="C72" s="196">
        <f>SUM(C73:C83)</f>
        <v>5953</v>
      </c>
    </row>
    <row r="73" s="34" customFormat="1" ht="17.1" hidden="1" customHeight="1" spans="1:3">
      <c r="A73" s="186">
        <v>2010701</v>
      </c>
      <c r="B73" s="186" t="s">
        <v>128</v>
      </c>
      <c r="C73" s="196">
        <v>0</v>
      </c>
    </row>
    <row r="74" s="34" customFormat="1" ht="17.1" hidden="1" customHeight="1" spans="1:3">
      <c r="A74" s="186">
        <v>2010702</v>
      </c>
      <c r="B74" s="186" t="s">
        <v>129</v>
      </c>
      <c r="C74" s="196">
        <v>0</v>
      </c>
    </row>
    <row r="75" s="34" customFormat="1" ht="17.1" hidden="1" customHeight="1" spans="1:3">
      <c r="A75" s="186">
        <v>2010703</v>
      </c>
      <c r="B75" s="186" t="s">
        <v>130</v>
      </c>
      <c r="C75" s="196">
        <v>0</v>
      </c>
    </row>
    <row r="76" s="34" customFormat="1" ht="17.1" hidden="1" customHeight="1" spans="1:3">
      <c r="A76" s="186">
        <v>2010704</v>
      </c>
      <c r="B76" s="186" t="s">
        <v>173</v>
      </c>
      <c r="C76" s="196">
        <v>0</v>
      </c>
    </row>
    <row r="77" s="34" customFormat="1" ht="17.1" hidden="1" customHeight="1" spans="1:3">
      <c r="A77" s="186">
        <v>2010705</v>
      </c>
      <c r="B77" s="186" t="s">
        <v>174</v>
      </c>
      <c r="C77" s="196">
        <v>0</v>
      </c>
    </row>
    <row r="78" s="34" customFormat="1" ht="17.1" hidden="1" customHeight="1" spans="1:3">
      <c r="A78" s="186">
        <v>2010706</v>
      </c>
      <c r="B78" s="186" t="s">
        <v>175</v>
      </c>
      <c r="C78" s="196">
        <v>0</v>
      </c>
    </row>
    <row r="79" s="34" customFormat="1" ht="17.1" hidden="1" customHeight="1" spans="1:3">
      <c r="A79" s="186">
        <v>2010707</v>
      </c>
      <c r="B79" s="186" t="s">
        <v>176</v>
      </c>
      <c r="C79" s="196">
        <v>0</v>
      </c>
    </row>
    <row r="80" s="34" customFormat="1" ht="17.1" hidden="1" customHeight="1" spans="1:3">
      <c r="A80" s="186">
        <v>2010708</v>
      </c>
      <c r="B80" s="186" t="s">
        <v>177</v>
      </c>
      <c r="C80" s="196">
        <v>0</v>
      </c>
    </row>
    <row r="81" s="34" customFormat="1" ht="17.1" hidden="1" customHeight="1" spans="1:3">
      <c r="A81" s="186">
        <v>2010709</v>
      </c>
      <c r="B81" s="186" t="s">
        <v>169</v>
      </c>
      <c r="C81" s="196">
        <v>0</v>
      </c>
    </row>
    <row r="82" s="34" customFormat="1" ht="17.1" hidden="1" customHeight="1" spans="1:3">
      <c r="A82" s="186">
        <v>2010750</v>
      </c>
      <c r="B82" s="186" t="s">
        <v>137</v>
      </c>
      <c r="C82" s="196">
        <v>0</v>
      </c>
    </row>
    <row r="83" s="34" customFormat="1" ht="17.1" customHeight="1" spans="1:3">
      <c r="A83" s="186">
        <v>2010799</v>
      </c>
      <c r="B83" s="186" t="s">
        <v>178</v>
      </c>
      <c r="C83" s="196">
        <v>5953</v>
      </c>
    </row>
    <row r="84" s="34" customFormat="1" ht="17.1" customHeight="1" spans="1:3">
      <c r="A84" s="186">
        <v>20108</v>
      </c>
      <c r="B84" s="189" t="s">
        <v>179</v>
      </c>
      <c r="C84" s="196">
        <f>SUM(C85:C92)</f>
        <v>928</v>
      </c>
    </row>
    <row r="85" s="34" customFormat="1" ht="17.1" customHeight="1" spans="1:3">
      <c r="A85" s="186">
        <v>2010801</v>
      </c>
      <c r="B85" s="186" t="s">
        <v>128</v>
      </c>
      <c r="C85" s="196">
        <v>540</v>
      </c>
    </row>
    <row r="86" s="34" customFormat="1" ht="17.1" hidden="1" customHeight="1" spans="1:3">
      <c r="A86" s="186">
        <v>2010802</v>
      </c>
      <c r="B86" s="186" t="s">
        <v>129</v>
      </c>
      <c r="C86" s="196">
        <v>0</v>
      </c>
    </row>
    <row r="87" s="34" customFormat="1" ht="17.1" hidden="1" customHeight="1" spans="1:3">
      <c r="A87" s="186">
        <v>2010803</v>
      </c>
      <c r="B87" s="186" t="s">
        <v>130</v>
      </c>
      <c r="C87" s="196">
        <v>0</v>
      </c>
    </row>
    <row r="88" s="34" customFormat="1" ht="17.1" hidden="1" customHeight="1" spans="1:3">
      <c r="A88" s="186">
        <v>2010804</v>
      </c>
      <c r="B88" s="186" t="s">
        <v>180</v>
      </c>
      <c r="C88" s="196">
        <v>0</v>
      </c>
    </row>
    <row r="89" s="34" customFormat="1" ht="17.1" hidden="1" customHeight="1" spans="1:3">
      <c r="A89" s="186">
        <v>2010805</v>
      </c>
      <c r="B89" s="186" t="s">
        <v>181</v>
      </c>
      <c r="C89" s="196">
        <v>0</v>
      </c>
    </row>
    <row r="90" s="34" customFormat="1" ht="17.1" hidden="1" customHeight="1" spans="1:3">
      <c r="A90" s="186">
        <v>2010806</v>
      </c>
      <c r="B90" s="186" t="s">
        <v>169</v>
      </c>
      <c r="C90" s="196">
        <v>0</v>
      </c>
    </row>
    <row r="91" s="34" customFormat="1" ht="17.1" hidden="1" customHeight="1" spans="1:3">
      <c r="A91" s="186">
        <v>2010850</v>
      </c>
      <c r="B91" s="186" t="s">
        <v>137</v>
      </c>
      <c r="C91" s="196">
        <v>0</v>
      </c>
    </row>
    <row r="92" s="34" customFormat="1" ht="17.1" customHeight="1" spans="1:3">
      <c r="A92" s="186">
        <v>2010899</v>
      </c>
      <c r="B92" s="186" t="s">
        <v>182</v>
      </c>
      <c r="C92" s="196">
        <v>388</v>
      </c>
    </row>
    <row r="93" s="34" customFormat="1" ht="17.1" hidden="1" customHeight="1" spans="1:3">
      <c r="A93" s="186">
        <v>20109</v>
      </c>
      <c r="B93" s="189" t="s">
        <v>183</v>
      </c>
      <c r="C93" s="196">
        <f>SUM(C94:C105)</f>
        <v>0</v>
      </c>
    </row>
    <row r="94" s="34" customFormat="1" ht="17.1" hidden="1" customHeight="1" spans="1:3">
      <c r="A94" s="186">
        <v>2010901</v>
      </c>
      <c r="B94" s="186" t="s">
        <v>128</v>
      </c>
      <c r="C94" s="196">
        <v>0</v>
      </c>
    </row>
    <row r="95" s="34" customFormat="1" ht="17.1" hidden="1" customHeight="1" spans="1:3">
      <c r="A95" s="186">
        <v>2010902</v>
      </c>
      <c r="B95" s="186" t="s">
        <v>129</v>
      </c>
      <c r="C95" s="196">
        <v>0</v>
      </c>
    </row>
    <row r="96" s="34" customFormat="1" ht="17.1" hidden="1" customHeight="1" spans="1:3">
      <c r="A96" s="186">
        <v>2010903</v>
      </c>
      <c r="B96" s="186" t="s">
        <v>130</v>
      </c>
      <c r="C96" s="196">
        <v>0</v>
      </c>
    </row>
    <row r="97" s="34" customFormat="1" ht="17.1" hidden="1" customHeight="1" spans="1:3">
      <c r="A97" s="186">
        <v>2010905</v>
      </c>
      <c r="B97" s="186" t="s">
        <v>184</v>
      </c>
      <c r="C97" s="196">
        <v>0</v>
      </c>
    </row>
    <row r="98" s="34" customFormat="1" ht="17.1" hidden="1" customHeight="1" spans="1:3">
      <c r="A98" s="186">
        <v>2010907</v>
      </c>
      <c r="B98" s="186" t="s">
        <v>185</v>
      </c>
      <c r="C98" s="196">
        <v>0</v>
      </c>
    </row>
    <row r="99" s="34" customFormat="1" ht="17.1" hidden="1" customHeight="1" spans="1:3">
      <c r="A99" s="186">
        <v>2010908</v>
      </c>
      <c r="B99" s="186" t="s">
        <v>169</v>
      </c>
      <c r="C99" s="196">
        <v>0</v>
      </c>
    </row>
    <row r="100" s="34" customFormat="1" ht="17.1" hidden="1" customHeight="1" spans="1:3">
      <c r="A100" s="186">
        <v>2010909</v>
      </c>
      <c r="B100" s="186" t="s">
        <v>186</v>
      </c>
      <c r="C100" s="196">
        <v>0</v>
      </c>
    </row>
    <row r="101" s="34" customFormat="1" ht="17.1" hidden="1" customHeight="1" spans="1:3">
      <c r="A101" s="186">
        <v>2010910</v>
      </c>
      <c r="B101" s="186" t="s">
        <v>187</v>
      </c>
      <c r="C101" s="196">
        <v>0</v>
      </c>
    </row>
    <row r="102" s="34" customFormat="1" ht="17.1" hidden="1" customHeight="1" spans="1:3">
      <c r="A102" s="186">
        <v>2010911</v>
      </c>
      <c r="B102" s="186" t="s">
        <v>188</v>
      </c>
      <c r="C102" s="196">
        <v>0</v>
      </c>
    </row>
    <row r="103" s="34" customFormat="1" ht="17.1" hidden="1" customHeight="1" spans="1:3">
      <c r="A103" s="186">
        <v>2010912</v>
      </c>
      <c r="B103" s="186" t="s">
        <v>189</v>
      </c>
      <c r="C103" s="196">
        <v>0</v>
      </c>
    </row>
    <row r="104" s="34" customFormat="1" ht="17.1" hidden="1" customHeight="1" spans="1:3">
      <c r="A104" s="186">
        <v>2010950</v>
      </c>
      <c r="B104" s="186" t="s">
        <v>137</v>
      </c>
      <c r="C104" s="196">
        <v>0</v>
      </c>
    </row>
    <row r="105" s="34" customFormat="1" ht="17.1" hidden="1" customHeight="1" spans="1:3">
      <c r="A105" s="186">
        <v>2010999</v>
      </c>
      <c r="B105" s="186" t="s">
        <v>190</v>
      </c>
      <c r="C105" s="196">
        <v>0</v>
      </c>
    </row>
    <row r="106" s="34" customFormat="1" ht="17.1" customHeight="1" spans="1:3">
      <c r="A106" s="186">
        <v>20110</v>
      </c>
      <c r="B106" s="189" t="s">
        <v>191</v>
      </c>
      <c r="C106" s="196">
        <f>SUM(C107:C115)</f>
        <v>336</v>
      </c>
    </row>
    <row r="107" s="34" customFormat="1" ht="17.1" customHeight="1" spans="1:3">
      <c r="A107" s="186">
        <v>2011001</v>
      </c>
      <c r="B107" s="186" t="s">
        <v>128</v>
      </c>
      <c r="C107" s="196">
        <v>152</v>
      </c>
    </row>
    <row r="108" s="34" customFormat="1" ht="17.1" customHeight="1" spans="1:3">
      <c r="A108" s="186">
        <v>2011002</v>
      </c>
      <c r="B108" s="186" t="s">
        <v>129</v>
      </c>
      <c r="C108" s="196">
        <v>127</v>
      </c>
    </row>
    <row r="109" s="34" customFormat="1" ht="17.1" hidden="1" customHeight="1" spans="1:3">
      <c r="A109" s="186">
        <v>2011003</v>
      </c>
      <c r="B109" s="186" t="s">
        <v>130</v>
      </c>
      <c r="C109" s="196">
        <v>0</v>
      </c>
    </row>
    <row r="110" s="34" customFormat="1" ht="17.1" hidden="1" customHeight="1" spans="1:3">
      <c r="A110" s="186">
        <v>2011004</v>
      </c>
      <c r="B110" s="186" t="s">
        <v>192</v>
      </c>
      <c r="C110" s="196">
        <v>0</v>
      </c>
    </row>
    <row r="111" s="34" customFormat="1" ht="17.1" hidden="1" customHeight="1" spans="1:3">
      <c r="A111" s="186">
        <v>2011005</v>
      </c>
      <c r="B111" s="186" t="s">
        <v>193</v>
      </c>
      <c r="C111" s="196">
        <v>0</v>
      </c>
    </row>
    <row r="112" s="34" customFormat="1" ht="17.1" hidden="1" customHeight="1" spans="1:3">
      <c r="A112" s="186">
        <v>2011007</v>
      </c>
      <c r="B112" s="186" t="s">
        <v>194</v>
      </c>
      <c r="C112" s="196">
        <v>0</v>
      </c>
    </row>
    <row r="113" s="34" customFormat="1" ht="17.1" hidden="1" customHeight="1" spans="1:3">
      <c r="A113" s="186">
        <v>2011008</v>
      </c>
      <c r="B113" s="186" t="s">
        <v>195</v>
      </c>
      <c r="C113" s="196">
        <v>0</v>
      </c>
    </row>
    <row r="114" s="34" customFormat="1" ht="17.1" customHeight="1" spans="1:3">
      <c r="A114" s="186">
        <v>2011050</v>
      </c>
      <c r="B114" s="186" t="s">
        <v>137</v>
      </c>
      <c r="C114" s="196">
        <v>57</v>
      </c>
    </row>
    <row r="115" s="34" customFormat="1" ht="17.1" hidden="1" customHeight="1" spans="1:3">
      <c r="A115" s="186">
        <v>2011099</v>
      </c>
      <c r="B115" s="186" t="s">
        <v>196</v>
      </c>
      <c r="C115" s="196">
        <v>0</v>
      </c>
    </row>
    <row r="116" s="34" customFormat="1" ht="17.1" customHeight="1" spans="1:3">
      <c r="A116" s="186">
        <v>20111</v>
      </c>
      <c r="B116" s="189" t="s">
        <v>197</v>
      </c>
      <c r="C116" s="196">
        <f>SUM(C117:C124)</f>
        <v>3358</v>
      </c>
    </row>
    <row r="117" s="34" customFormat="1" ht="17.1" customHeight="1" spans="1:3">
      <c r="A117" s="186">
        <v>2011101</v>
      </c>
      <c r="B117" s="186" t="s">
        <v>128</v>
      </c>
      <c r="C117" s="196">
        <v>1648</v>
      </c>
    </row>
    <row r="118" s="34" customFormat="1" ht="17.1" customHeight="1" spans="1:3">
      <c r="A118" s="186">
        <v>2011102</v>
      </c>
      <c r="B118" s="186" t="s">
        <v>129</v>
      </c>
      <c r="C118" s="196">
        <v>497</v>
      </c>
    </row>
    <row r="119" s="34" customFormat="1" ht="17.1" hidden="1" customHeight="1" spans="1:3">
      <c r="A119" s="186">
        <v>2011103</v>
      </c>
      <c r="B119" s="186" t="s">
        <v>130</v>
      </c>
      <c r="C119" s="196">
        <v>0</v>
      </c>
    </row>
    <row r="120" s="34" customFormat="1" ht="17.1" customHeight="1" spans="1:3">
      <c r="A120" s="186">
        <v>2011104</v>
      </c>
      <c r="B120" s="186" t="s">
        <v>198</v>
      </c>
      <c r="C120" s="196">
        <v>145</v>
      </c>
    </row>
    <row r="121" s="34" customFormat="1" ht="17.1" hidden="1" customHeight="1" spans="1:3">
      <c r="A121" s="186">
        <v>2011105</v>
      </c>
      <c r="B121" s="186" t="s">
        <v>199</v>
      </c>
      <c r="C121" s="196">
        <v>0</v>
      </c>
    </row>
    <row r="122" s="34" customFormat="1" ht="17.1" hidden="1" customHeight="1" spans="1:3">
      <c r="A122" s="186">
        <v>2011106</v>
      </c>
      <c r="B122" s="186" t="s">
        <v>200</v>
      </c>
      <c r="C122" s="196">
        <v>0</v>
      </c>
    </row>
    <row r="123" s="34" customFormat="1" ht="17.1" hidden="1" customHeight="1" spans="1:3">
      <c r="A123" s="186">
        <v>2011150</v>
      </c>
      <c r="B123" s="186" t="s">
        <v>137</v>
      </c>
      <c r="C123" s="196">
        <v>0</v>
      </c>
    </row>
    <row r="124" s="34" customFormat="1" ht="17.1" customHeight="1" spans="1:3">
      <c r="A124" s="186">
        <v>2011199</v>
      </c>
      <c r="B124" s="186" t="s">
        <v>201</v>
      </c>
      <c r="C124" s="196">
        <v>1068</v>
      </c>
    </row>
    <row r="125" s="34" customFormat="1" ht="17.1" customHeight="1" spans="1:3">
      <c r="A125" s="186">
        <v>20113</v>
      </c>
      <c r="B125" s="189" t="s">
        <v>202</v>
      </c>
      <c r="C125" s="196">
        <f>SUM(C126:C135)</f>
        <v>1511</v>
      </c>
    </row>
    <row r="126" s="34" customFormat="1" ht="17.1" hidden="1" customHeight="1" spans="1:3">
      <c r="A126" s="186">
        <v>2011301</v>
      </c>
      <c r="B126" s="186" t="s">
        <v>128</v>
      </c>
      <c r="C126" s="196">
        <v>0</v>
      </c>
    </row>
    <row r="127" s="34" customFormat="1" ht="17.1" customHeight="1" spans="1:3">
      <c r="A127" s="186">
        <v>2011302</v>
      </c>
      <c r="B127" s="186" t="s">
        <v>129</v>
      </c>
      <c r="C127" s="196">
        <v>50</v>
      </c>
    </row>
    <row r="128" s="34" customFormat="1" ht="17.1" hidden="1" customHeight="1" spans="1:3">
      <c r="A128" s="186">
        <v>2011303</v>
      </c>
      <c r="B128" s="186" t="s">
        <v>130</v>
      </c>
      <c r="C128" s="196">
        <v>0</v>
      </c>
    </row>
    <row r="129" s="34" customFormat="1" ht="17.1" hidden="1" customHeight="1" spans="1:3">
      <c r="A129" s="186">
        <v>2011304</v>
      </c>
      <c r="B129" s="186" t="s">
        <v>203</v>
      </c>
      <c r="C129" s="196">
        <v>0</v>
      </c>
    </row>
    <row r="130" s="34" customFormat="1" ht="17.1" hidden="1" customHeight="1" spans="1:3">
      <c r="A130" s="186">
        <v>2011305</v>
      </c>
      <c r="B130" s="186" t="s">
        <v>204</v>
      </c>
      <c r="C130" s="196">
        <v>0</v>
      </c>
    </row>
    <row r="131" s="34" customFormat="1" ht="17.1" hidden="1" customHeight="1" spans="1:3">
      <c r="A131" s="186">
        <v>2011306</v>
      </c>
      <c r="B131" s="186" t="s">
        <v>205</v>
      </c>
      <c r="C131" s="196">
        <v>0</v>
      </c>
    </row>
    <row r="132" s="34" customFormat="1" ht="17.1" hidden="1" customHeight="1" spans="1:3">
      <c r="A132" s="186">
        <v>2011307</v>
      </c>
      <c r="B132" s="186" t="s">
        <v>206</v>
      </c>
      <c r="C132" s="196">
        <v>0</v>
      </c>
    </row>
    <row r="133" s="34" customFormat="1" ht="17.1" customHeight="1" spans="1:3">
      <c r="A133" s="186">
        <v>2011308</v>
      </c>
      <c r="B133" s="186" t="s">
        <v>207</v>
      </c>
      <c r="C133" s="196">
        <v>414</v>
      </c>
    </row>
    <row r="134" s="34" customFormat="1" ht="17.1" hidden="1" customHeight="1" spans="1:3">
      <c r="A134" s="186">
        <v>2011350</v>
      </c>
      <c r="B134" s="186" t="s">
        <v>137</v>
      </c>
      <c r="C134" s="196">
        <v>0</v>
      </c>
    </row>
    <row r="135" s="34" customFormat="1" ht="17.1" customHeight="1" spans="1:3">
      <c r="A135" s="186">
        <v>2011399</v>
      </c>
      <c r="B135" s="186" t="s">
        <v>208</v>
      </c>
      <c r="C135" s="196">
        <v>1047</v>
      </c>
    </row>
    <row r="136" s="34" customFormat="1" ht="17.1" hidden="1" customHeight="1" spans="1:3">
      <c r="A136" s="186">
        <v>20114</v>
      </c>
      <c r="B136" s="189" t="s">
        <v>209</v>
      </c>
      <c r="C136" s="196">
        <f>SUM(C137:C149)</f>
        <v>0</v>
      </c>
    </row>
    <row r="137" s="34" customFormat="1" ht="17.1" hidden="1" customHeight="1" spans="1:3">
      <c r="A137" s="186">
        <v>2011401</v>
      </c>
      <c r="B137" s="186" t="s">
        <v>128</v>
      </c>
      <c r="C137" s="196">
        <v>0</v>
      </c>
    </row>
    <row r="138" s="34" customFormat="1" ht="17.1" hidden="1" customHeight="1" spans="1:3">
      <c r="A138" s="186">
        <v>2011402</v>
      </c>
      <c r="B138" s="186" t="s">
        <v>129</v>
      </c>
      <c r="C138" s="196">
        <v>0</v>
      </c>
    </row>
    <row r="139" s="34" customFormat="1" ht="17.1" hidden="1" customHeight="1" spans="1:3">
      <c r="A139" s="186">
        <v>2011403</v>
      </c>
      <c r="B139" s="186" t="s">
        <v>130</v>
      </c>
      <c r="C139" s="196">
        <v>0</v>
      </c>
    </row>
    <row r="140" s="34" customFormat="1" ht="17.1" hidden="1" customHeight="1" spans="1:3">
      <c r="A140" s="186">
        <v>2011404</v>
      </c>
      <c r="B140" s="186" t="s">
        <v>210</v>
      </c>
      <c r="C140" s="196">
        <v>0</v>
      </c>
    </row>
    <row r="141" s="34" customFormat="1" ht="17.1" hidden="1" customHeight="1" spans="1:3">
      <c r="A141" s="186">
        <v>2011405</v>
      </c>
      <c r="B141" s="186" t="s">
        <v>211</v>
      </c>
      <c r="C141" s="196">
        <v>0</v>
      </c>
    </row>
    <row r="142" s="34" customFormat="1" ht="17.1" hidden="1" customHeight="1" spans="1:3">
      <c r="A142" s="186">
        <v>2011406</v>
      </c>
      <c r="B142" s="186" t="s">
        <v>212</v>
      </c>
      <c r="C142" s="196">
        <v>0</v>
      </c>
    </row>
    <row r="143" s="34" customFormat="1" ht="17.1" hidden="1" customHeight="1" spans="1:3">
      <c r="A143" s="186">
        <v>2011407</v>
      </c>
      <c r="B143" s="186" t="s">
        <v>213</v>
      </c>
      <c r="C143" s="196">
        <v>0</v>
      </c>
    </row>
    <row r="144" s="34" customFormat="1" ht="17.1" hidden="1" customHeight="1" spans="1:3">
      <c r="A144" s="186">
        <v>2011408</v>
      </c>
      <c r="B144" s="186" t="s">
        <v>214</v>
      </c>
      <c r="C144" s="196">
        <v>0</v>
      </c>
    </row>
    <row r="145" s="34" customFormat="1" ht="17.1" hidden="1" customHeight="1" spans="1:3">
      <c r="A145" s="186">
        <v>2011409</v>
      </c>
      <c r="B145" s="186" t="s">
        <v>215</v>
      </c>
      <c r="C145" s="196">
        <v>0</v>
      </c>
    </row>
    <row r="146" s="34" customFormat="1" ht="17.1" hidden="1" customHeight="1" spans="1:3">
      <c r="A146" s="186">
        <v>2011410</v>
      </c>
      <c r="B146" s="186" t="s">
        <v>216</v>
      </c>
      <c r="C146" s="196">
        <v>0</v>
      </c>
    </row>
    <row r="147" s="34" customFormat="1" ht="17.1" hidden="1" customHeight="1" spans="1:3">
      <c r="A147" s="186">
        <v>2011411</v>
      </c>
      <c r="B147" s="186" t="s">
        <v>217</v>
      </c>
      <c r="C147" s="196">
        <v>0</v>
      </c>
    </row>
    <row r="148" s="34" customFormat="1" ht="17.1" hidden="1" customHeight="1" spans="1:3">
      <c r="A148" s="186">
        <v>2011450</v>
      </c>
      <c r="B148" s="186" t="s">
        <v>137</v>
      </c>
      <c r="C148" s="196">
        <v>0</v>
      </c>
    </row>
    <row r="149" s="34" customFormat="1" ht="17.1" hidden="1" customHeight="1" spans="1:3">
      <c r="A149" s="186">
        <v>2011499</v>
      </c>
      <c r="B149" s="186" t="s">
        <v>218</v>
      </c>
      <c r="C149" s="196">
        <v>0</v>
      </c>
    </row>
    <row r="150" s="34" customFormat="1" ht="17.1" hidden="1" customHeight="1" spans="1:3">
      <c r="A150" s="186">
        <v>20123</v>
      </c>
      <c r="B150" s="189" t="s">
        <v>219</v>
      </c>
      <c r="C150" s="196">
        <f>SUM(C151:C156)</f>
        <v>0</v>
      </c>
    </row>
    <row r="151" s="34" customFormat="1" ht="17.1" hidden="1" customHeight="1" spans="1:3">
      <c r="A151" s="186">
        <v>2012301</v>
      </c>
      <c r="B151" s="186" t="s">
        <v>128</v>
      </c>
      <c r="C151" s="196">
        <v>0</v>
      </c>
    </row>
    <row r="152" s="34" customFormat="1" ht="17.1" hidden="1" customHeight="1" spans="1:3">
      <c r="A152" s="186">
        <v>2012302</v>
      </c>
      <c r="B152" s="186" t="s">
        <v>129</v>
      </c>
      <c r="C152" s="196">
        <v>0</v>
      </c>
    </row>
    <row r="153" s="34" customFormat="1" ht="17.1" hidden="1" customHeight="1" spans="1:3">
      <c r="A153" s="186">
        <v>2012303</v>
      </c>
      <c r="B153" s="186" t="s">
        <v>130</v>
      </c>
      <c r="C153" s="196">
        <v>0</v>
      </c>
    </row>
    <row r="154" s="34" customFormat="1" ht="17.1" hidden="1" customHeight="1" spans="1:3">
      <c r="A154" s="186">
        <v>2012304</v>
      </c>
      <c r="B154" s="186" t="s">
        <v>220</v>
      </c>
      <c r="C154" s="196">
        <v>0</v>
      </c>
    </row>
    <row r="155" s="34" customFormat="1" ht="17.1" hidden="1" customHeight="1" spans="1:3">
      <c r="A155" s="186">
        <v>2012350</v>
      </c>
      <c r="B155" s="186" t="s">
        <v>137</v>
      </c>
      <c r="C155" s="196">
        <v>0</v>
      </c>
    </row>
    <row r="156" s="34" customFormat="1" ht="17.1" hidden="1" customHeight="1" spans="1:3">
      <c r="A156" s="186">
        <v>2012399</v>
      </c>
      <c r="B156" s="186" t="s">
        <v>221</v>
      </c>
      <c r="C156" s="196">
        <v>0</v>
      </c>
    </row>
    <row r="157" s="34" customFormat="1" ht="17.1" hidden="1" customHeight="1" spans="1:3">
      <c r="A157" s="186">
        <v>20125</v>
      </c>
      <c r="B157" s="189" t="s">
        <v>222</v>
      </c>
      <c r="C157" s="196">
        <f>SUM(C158:C164)</f>
        <v>0</v>
      </c>
    </row>
    <row r="158" s="34" customFormat="1" ht="17.1" hidden="1" customHeight="1" spans="1:3">
      <c r="A158" s="186">
        <v>2012501</v>
      </c>
      <c r="B158" s="186" t="s">
        <v>128</v>
      </c>
      <c r="C158" s="196">
        <v>0</v>
      </c>
    </row>
    <row r="159" s="34" customFormat="1" ht="17.1" hidden="1" customHeight="1" spans="1:3">
      <c r="A159" s="186">
        <v>2012502</v>
      </c>
      <c r="B159" s="186" t="s">
        <v>129</v>
      </c>
      <c r="C159" s="196">
        <v>0</v>
      </c>
    </row>
    <row r="160" s="34" customFormat="1" ht="17.1" hidden="1" customHeight="1" spans="1:3">
      <c r="A160" s="186">
        <v>2012503</v>
      </c>
      <c r="B160" s="186" t="s">
        <v>130</v>
      </c>
      <c r="C160" s="196">
        <v>0</v>
      </c>
    </row>
    <row r="161" s="34" customFormat="1" ht="17.1" hidden="1" customHeight="1" spans="1:3">
      <c r="A161" s="186">
        <v>2012504</v>
      </c>
      <c r="B161" s="186" t="s">
        <v>223</v>
      </c>
      <c r="C161" s="196">
        <v>0</v>
      </c>
    </row>
    <row r="162" s="34" customFormat="1" ht="17.1" hidden="1" customHeight="1" spans="1:3">
      <c r="A162" s="186">
        <v>2012505</v>
      </c>
      <c r="B162" s="186" t="s">
        <v>224</v>
      </c>
      <c r="C162" s="196">
        <v>0</v>
      </c>
    </row>
    <row r="163" s="34" customFormat="1" ht="17.1" hidden="1" customHeight="1" spans="1:3">
      <c r="A163" s="186">
        <v>2012550</v>
      </c>
      <c r="B163" s="186" t="s">
        <v>137</v>
      </c>
      <c r="C163" s="196">
        <v>0</v>
      </c>
    </row>
    <row r="164" s="34" customFormat="1" ht="17.1" hidden="1" customHeight="1" spans="1:3">
      <c r="A164" s="186">
        <v>2012599</v>
      </c>
      <c r="B164" s="186" t="s">
        <v>225</v>
      </c>
      <c r="C164" s="196">
        <v>0</v>
      </c>
    </row>
    <row r="165" s="34" customFormat="1" ht="17.1" customHeight="1" spans="1:3">
      <c r="A165" s="186">
        <v>20126</v>
      </c>
      <c r="B165" s="189" t="s">
        <v>226</v>
      </c>
      <c r="C165" s="196">
        <f>SUM(C166:C170)</f>
        <v>2557</v>
      </c>
    </row>
    <row r="166" s="34" customFormat="1" ht="17.1" customHeight="1" spans="1:3">
      <c r="A166" s="186">
        <v>2012601</v>
      </c>
      <c r="B166" s="186" t="s">
        <v>128</v>
      </c>
      <c r="C166" s="196">
        <v>172</v>
      </c>
    </row>
    <row r="167" s="34" customFormat="1" ht="17.1" customHeight="1" spans="1:3">
      <c r="A167" s="186">
        <v>2012602</v>
      </c>
      <c r="B167" s="186" t="s">
        <v>129</v>
      </c>
      <c r="C167" s="196">
        <v>27</v>
      </c>
    </row>
    <row r="168" s="34" customFormat="1" ht="17.1" hidden="1" customHeight="1" spans="1:3">
      <c r="A168" s="186">
        <v>2012603</v>
      </c>
      <c r="B168" s="186" t="s">
        <v>130</v>
      </c>
      <c r="C168" s="196">
        <v>0</v>
      </c>
    </row>
    <row r="169" s="34" customFormat="1" ht="17.1" customHeight="1" spans="1:3">
      <c r="A169" s="186">
        <v>2012604</v>
      </c>
      <c r="B169" s="186" t="s">
        <v>227</v>
      </c>
      <c r="C169" s="196">
        <v>2000</v>
      </c>
    </row>
    <row r="170" s="34" customFormat="1" ht="17.1" customHeight="1" spans="1:3">
      <c r="A170" s="186">
        <v>2012699</v>
      </c>
      <c r="B170" s="186" t="s">
        <v>228</v>
      </c>
      <c r="C170" s="196">
        <v>358</v>
      </c>
    </row>
    <row r="171" s="34" customFormat="1" ht="17.1" customHeight="1" spans="1:3">
      <c r="A171" s="186">
        <v>20128</v>
      </c>
      <c r="B171" s="189" t="s">
        <v>229</v>
      </c>
      <c r="C171" s="196">
        <f>SUM(C172:C177)</f>
        <v>212</v>
      </c>
    </row>
    <row r="172" s="34" customFormat="1" ht="17.1" hidden="1" customHeight="1" spans="1:3">
      <c r="A172" s="186">
        <v>2012801</v>
      </c>
      <c r="B172" s="186" t="s">
        <v>128</v>
      </c>
      <c r="C172" s="196">
        <v>0</v>
      </c>
    </row>
    <row r="173" s="34" customFormat="1" ht="17.1" customHeight="1" spans="1:3">
      <c r="A173" s="186">
        <v>2012802</v>
      </c>
      <c r="B173" s="186" t="s">
        <v>129</v>
      </c>
      <c r="C173" s="196">
        <v>20</v>
      </c>
    </row>
    <row r="174" s="34" customFormat="1" ht="17.1" hidden="1" customHeight="1" spans="1:3">
      <c r="A174" s="186">
        <v>2012803</v>
      </c>
      <c r="B174" s="186" t="s">
        <v>130</v>
      </c>
      <c r="C174" s="196">
        <v>0</v>
      </c>
    </row>
    <row r="175" s="34" customFormat="1" ht="17.1" hidden="1" customHeight="1" spans="1:3">
      <c r="A175" s="186">
        <v>2012804</v>
      </c>
      <c r="B175" s="186" t="s">
        <v>142</v>
      </c>
      <c r="C175" s="196">
        <v>0</v>
      </c>
    </row>
    <row r="176" s="34" customFormat="1" ht="17.1" hidden="1" customHeight="1" spans="1:3">
      <c r="A176" s="186">
        <v>2012850</v>
      </c>
      <c r="B176" s="186" t="s">
        <v>137</v>
      </c>
      <c r="C176" s="196">
        <v>0</v>
      </c>
    </row>
    <row r="177" s="34" customFormat="1" ht="17.1" customHeight="1" spans="1:3">
      <c r="A177" s="186">
        <v>2012899</v>
      </c>
      <c r="B177" s="186" t="s">
        <v>230</v>
      </c>
      <c r="C177" s="196">
        <v>192</v>
      </c>
    </row>
    <row r="178" s="34" customFormat="1" ht="17.1" customHeight="1" spans="1:3">
      <c r="A178" s="186">
        <v>20129</v>
      </c>
      <c r="B178" s="189" t="s">
        <v>231</v>
      </c>
      <c r="C178" s="196">
        <f>SUM(C179:C184)</f>
        <v>1556</v>
      </c>
    </row>
    <row r="179" s="34" customFormat="1" ht="17.1" customHeight="1" spans="1:3">
      <c r="A179" s="186">
        <v>2012901</v>
      </c>
      <c r="B179" s="186" t="s">
        <v>128</v>
      </c>
      <c r="C179" s="196">
        <v>276</v>
      </c>
    </row>
    <row r="180" s="34" customFormat="1" ht="17.1" customHeight="1" spans="1:3">
      <c r="A180" s="186">
        <v>2012902</v>
      </c>
      <c r="B180" s="186" t="s">
        <v>129</v>
      </c>
      <c r="C180" s="196">
        <v>246</v>
      </c>
    </row>
    <row r="181" s="34" customFormat="1" ht="17.1" hidden="1" customHeight="1" spans="1:3">
      <c r="A181" s="186">
        <v>2012903</v>
      </c>
      <c r="B181" s="186" t="s">
        <v>130</v>
      </c>
      <c r="C181" s="196">
        <v>0</v>
      </c>
    </row>
    <row r="182" s="34" customFormat="1" ht="17.1" hidden="1" customHeight="1" spans="1:3">
      <c r="A182" s="186">
        <v>2012906</v>
      </c>
      <c r="B182" s="186" t="s">
        <v>232</v>
      </c>
      <c r="C182" s="196">
        <v>0</v>
      </c>
    </row>
    <row r="183" s="34" customFormat="1" ht="17.1" hidden="1" customHeight="1" spans="1:3">
      <c r="A183" s="186">
        <v>2012950</v>
      </c>
      <c r="B183" s="186" t="s">
        <v>137</v>
      </c>
      <c r="C183" s="196">
        <v>0</v>
      </c>
    </row>
    <row r="184" s="34" customFormat="1" ht="17.1" customHeight="1" spans="1:3">
      <c r="A184" s="186">
        <v>2012999</v>
      </c>
      <c r="B184" s="186" t="s">
        <v>233</v>
      </c>
      <c r="C184" s="196">
        <v>1034</v>
      </c>
    </row>
    <row r="185" s="34" customFormat="1" ht="17.1" customHeight="1" spans="1:3">
      <c r="A185" s="186">
        <v>20131</v>
      </c>
      <c r="B185" s="189" t="s">
        <v>234</v>
      </c>
      <c r="C185" s="196">
        <f>SUM(C186:C191)</f>
        <v>5092</v>
      </c>
    </row>
    <row r="186" s="34" customFormat="1" ht="17.1" customHeight="1" spans="1:3">
      <c r="A186" s="186">
        <v>2013101</v>
      </c>
      <c r="B186" s="186" t="s">
        <v>128</v>
      </c>
      <c r="C186" s="196">
        <v>451</v>
      </c>
    </row>
    <row r="187" s="34" customFormat="1" ht="17.1" hidden="1" customHeight="1" spans="1:3">
      <c r="A187" s="186">
        <v>2013102</v>
      </c>
      <c r="B187" s="186" t="s">
        <v>129</v>
      </c>
      <c r="C187" s="196">
        <v>0</v>
      </c>
    </row>
    <row r="188" s="34" customFormat="1" ht="17.1" customHeight="1" spans="1:3">
      <c r="A188" s="186">
        <v>2013103</v>
      </c>
      <c r="B188" s="186" t="s">
        <v>130</v>
      </c>
      <c r="C188" s="196">
        <v>441</v>
      </c>
    </row>
    <row r="189" s="34" customFormat="1" ht="17.1" customHeight="1" spans="1:3">
      <c r="A189" s="186">
        <v>2013105</v>
      </c>
      <c r="B189" s="186" t="s">
        <v>235</v>
      </c>
      <c r="C189" s="196">
        <v>3947</v>
      </c>
    </row>
    <row r="190" s="34" customFormat="1" ht="17.1" hidden="1" customHeight="1" spans="1:3">
      <c r="A190" s="186">
        <v>2013150</v>
      </c>
      <c r="B190" s="186" t="s">
        <v>137</v>
      </c>
      <c r="C190" s="196">
        <v>0</v>
      </c>
    </row>
    <row r="191" s="34" customFormat="1" ht="17.1" customHeight="1" spans="1:3">
      <c r="A191" s="186">
        <v>2013199</v>
      </c>
      <c r="B191" s="186" t="s">
        <v>236</v>
      </c>
      <c r="C191" s="196">
        <v>253</v>
      </c>
    </row>
    <row r="192" s="34" customFormat="1" ht="17.1" customHeight="1" spans="1:3">
      <c r="A192" s="186">
        <v>20132</v>
      </c>
      <c r="B192" s="189" t="s">
        <v>237</v>
      </c>
      <c r="C192" s="196">
        <f>SUM(C193:C198)</f>
        <v>3684</v>
      </c>
    </row>
    <row r="193" s="34" customFormat="1" ht="17.1" customHeight="1" spans="1:3">
      <c r="A193" s="186">
        <v>2013201</v>
      </c>
      <c r="B193" s="186" t="s">
        <v>128</v>
      </c>
      <c r="C193" s="196">
        <v>588</v>
      </c>
    </row>
    <row r="194" s="34" customFormat="1" ht="17.1" customHeight="1" spans="1:3">
      <c r="A194" s="186">
        <v>2013202</v>
      </c>
      <c r="B194" s="186" t="s">
        <v>129</v>
      </c>
      <c r="C194" s="196">
        <v>3031</v>
      </c>
    </row>
    <row r="195" s="34" customFormat="1" ht="17.1" hidden="1" customHeight="1" spans="1:3">
      <c r="A195" s="186">
        <v>2013203</v>
      </c>
      <c r="B195" s="186" t="s">
        <v>130</v>
      </c>
      <c r="C195" s="196">
        <v>0</v>
      </c>
    </row>
    <row r="196" s="34" customFormat="1" ht="17.1" hidden="1" customHeight="1" spans="1:3">
      <c r="A196" s="186">
        <v>2013204</v>
      </c>
      <c r="B196" s="186" t="s">
        <v>238</v>
      </c>
      <c r="C196" s="196">
        <v>0</v>
      </c>
    </row>
    <row r="197" s="34" customFormat="1" ht="17.1" customHeight="1" spans="1:3">
      <c r="A197" s="186">
        <v>2013250</v>
      </c>
      <c r="B197" s="186" t="s">
        <v>137</v>
      </c>
      <c r="C197" s="196">
        <v>65</v>
      </c>
    </row>
    <row r="198" s="34" customFormat="1" ht="17.1" hidden="1" customHeight="1" spans="1:3">
      <c r="A198" s="186">
        <v>2013299</v>
      </c>
      <c r="B198" s="186" t="s">
        <v>239</v>
      </c>
      <c r="C198" s="196">
        <v>0</v>
      </c>
    </row>
    <row r="199" s="34" customFormat="1" ht="17.1" customHeight="1" spans="1:3">
      <c r="A199" s="186">
        <v>20133</v>
      </c>
      <c r="B199" s="189" t="s">
        <v>240</v>
      </c>
      <c r="C199" s="196">
        <f>SUM(C200:C204)</f>
        <v>2835</v>
      </c>
    </row>
    <row r="200" s="34" customFormat="1" ht="17.1" customHeight="1" spans="1:3">
      <c r="A200" s="186">
        <v>2013301</v>
      </c>
      <c r="B200" s="186" t="s">
        <v>128</v>
      </c>
      <c r="C200" s="196">
        <v>204</v>
      </c>
    </row>
    <row r="201" s="34" customFormat="1" ht="17.1" customHeight="1" spans="1:3">
      <c r="A201" s="186">
        <v>2013302</v>
      </c>
      <c r="B201" s="186" t="s">
        <v>129</v>
      </c>
      <c r="C201" s="196">
        <v>240</v>
      </c>
    </row>
    <row r="202" s="34" customFormat="1" ht="17.1" hidden="1" customHeight="1" spans="1:3">
      <c r="A202" s="186">
        <v>2013303</v>
      </c>
      <c r="B202" s="186" t="s">
        <v>130</v>
      </c>
      <c r="C202" s="196">
        <v>0</v>
      </c>
    </row>
    <row r="203" s="34" customFormat="1" ht="17.1" customHeight="1" spans="1:3">
      <c r="A203" s="186">
        <v>2013350</v>
      </c>
      <c r="B203" s="186" t="s">
        <v>137</v>
      </c>
      <c r="C203" s="196">
        <v>203</v>
      </c>
    </row>
    <row r="204" s="34" customFormat="1" ht="17.1" customHeight="1" spans="1:3">
      <c r="A204" s="186">
        <v>2013399</v>
      </c>
      <c r="B204" s="186" t="s">
        <v>241</v>
      </c>
      <c r="C204" s="196">
        <v>2188</v>
      </c>
    </row>
    <row r="205" s="34" customFormat="1" ht="17.1" customHeight="1" spans="1:3">
      <c r="A205" s="186">
        <v>20134</v>
      </c>
      <c r="B205" s="189" t="s">
        <v>242</v>
      </c>
      <c r="C205" s="196">
        <f>SUM(C206:C212)</f>
        <v>279</v>
      </c>
    </row>
    <row r="206" s="34" customFormat="1" ht="17.1" customHeight="1" spans="1:3">
      <c r="A206" s="186">
        <v>2013401</v>
      </c>
      <c r="B206" s="186" t="s">
        <v>128</v>
      </c>
      <c r="C206" s="196">
        <v>104</v>
      </c>
    </row>
    <row r="207" s="34" customFormat="1" ht="17.1" customHeight="1" spans="1:3">
      <c r="A207" s="186">
        <v>2013402</v>
      </c>
      <c r="B207" s="186" t="s">
        <v>129</v>
      </c>
      <c r="C207" s="196">
        <v>175</v>
      </c>
    </row>
    <row r="208" s="34" customFormat="1" ht="17.1" hidden="1" customHeight="1" spans="1:3">
      <c r="A208" s="186">
        <v>2013403</v>
      </c>
      <c r="B208" s="186" t="s">
        <v>130</v>
      </c>
      <c r="C208" s="196">
        <v>0</v>
      </c>
    </row>
    <row r="209" s="34" customFormat="1" ht="17.1" hidden="1" customHeight="1" spans="1:3">
      <c r="A209" s="186">
        <v>2013404</v>
      </c>
      <c r="B209" s="186" t="s">
        <v>243</v>
      </c>
      <c r="C209" s="196">
        <v>0</v>
      </c>
    </row>
    <row r="210" s="34" customFormat="1" ht="17.1" hidden="1" customHeight="1" spans="1:3">
      <c r="A210" s="186">
        <v>2013405</v>
      </c>
      <c r="B210" s="186" t="s">
        <v>244</v>
      </c>
      <c r="C210" s="196">
        <v>0</v>
      </c>
    </row>
    <row r="211" s="34" customFormat="1" ht="17.1" hidden="1" customHeight="1" spans="1:3">
      <c r="A211" s="186">
        <v>2013450</v>
      </c>
      <c r="B211" s="186" t="s">
        <v>137</v>
      </c>
      <c r="C211" s="196">
        <v>0</v>
      </c>
    </row>
    <row r="212" s="34" customFormat="1" ht="17.1" hidden="1" customHeight="1" spans="1:3">
      <c r="A212" s="186">
        <v>2013499</v>
      </c>
      <c r="B212" s="186" t="s">
        <v>245</v>
      </c>
      <c r="C212" s="196">
        <v>0</v>
      </c>
    </row>
    <row r="213" s="34" customFormat="1" ht="17.1" hidden="1" customHeight="1" spans="1:3">
      <c r="A213" s="186">
        <v>20135</v>
      </c>
      <c r="B213" s="189" t="s">
        <v>246</v>
      </c>
      <c r="C213" s="196">
        <f>SUM(C214:C218)</f>
        <v>0</v>
      </c>
    </row>
    <row r="214" s="34" customFormat="1" ht="17.1" hidden="1" customHeight="1" spans="1:3">
      <c r="A214" s="186">
        <v>2013501</v>
      </c>
      <c r="B214" s="186" t="s">
        <v>128</v>
      </c>
      <c r="C214" s="196">
        <v>0</v>
      </c>
    </row>
    <row r="215" s="34" customFormat="1" ht="17.1" hidden="1" customHeight="1" spans="1:3">
      <c r="A215" s="186">
        <v>2013502</v>
      </c>
      <c r="B215" s="186" t="s">
        <v>129</v>
      </c>
      <c r="C215" s="196">
        <v>0</v>
      </c>
    </row>
    <row r="216" s="34" customFormat="1" ht="17.1" hidden="1" customHeight="1" spans="1:3">
      <c r="A216" s="186">
        <v>2013503</v>
      </c>
      <c r="B216" s="186" t="s">
        <v>130</v>
      </c>
      <c r="C216" s="196">
        <v>0</v>
      </c>
    </row>
    <row r="217" s="34" customFormat="1" ht="17.1" hidden="1" customHeight="1" spans="1:3">
      <c r="A217" s="186">
        <v>2013550</v>
      </c>
      <c r="B217" s="186" t="s">
        <v>137</v>
      </c>
      <c r="C217" s="196">
        <v>0</v>
      </c>
    </row>
    <row r="218" s="34" customFormat="1" ht="17.1" hidden="1" customHeight="1" spans="1:3">
      <c r="A218" s="186">
        <v>2013599</v>
      </c>
      <c r="B218" s="186" t="s">
        <v>247</v>
      </c>
      <c r="C218" s="196">
        <v>0</v>
      </c>
    </row>
    <row r="219" s="34" customFormat="1" ht="17.1" customHeight="1" spans="1:3">
      <c r="A219" s="186">
        <v>20136</v>
      </c>
      <c r="B219" s="189" t="s">
        <v>248</v>
      </c>
      <c r="C219" s="196">
        <f>SUM(C220:C224)</f>
        <v>2699</v>
      </c>
    </row>
    <row r="220" s="34" customFormat="1" ht="17.1" customHeight="1" spans="1:3">
      <c r="A220" s="186">
        <v>2013601</v>
      </c>
      <c r="B220" s="186" t="s">
        <v>128</v>
      </c>
      <c r="C220" s="196">
        <v>347</v>
      </c>
    </row>
    <row r="221" s="34" customFormat="1" ht="17.1" customHeight="1" spans="1:3">
      <c r="A221" s="186">
        <v>2013602</v>
      </c>
      <c r="B221" s="186" t="s">
        <v>129</v>
      </c>
      <c r="C221" s="196">
        <v>4</v>
      </c>
    </row>
    <row r="222" s="34" customFormat="1" ht="17.1" hidden="1" customHeight="1" spans="1:3">
      <c r="A222" s="186">
        <v>2013603</v>
      </c>
      <c r="B222" s="186" t="s">
        <v>130</v>
      </c>
      <c r="C222" s="196">
        <v>0</v>
      </c>
    </row>
    <row r="223" s="34" customFormat="1" ht="17.1" hidden="1" customHeight="1" spans="1:3">
      <c r="A223" s="186">
        <v>2013650</v>
      </c>
      <c r="B223" s="186" t="s">
        <v>137</v>
      </c>
      <c r="C223" s="196">
        <v>0</v>
      </c>
    </row>
    <row r="224" s="34" customFormat="1" ht="17.1" customHeight="1" spans="1:3">
      <c r="A224" s="186">
        <v>2013699</v>
      </c>
      <c r="B224" s="186" t="s">
        <v>249</v>
      </c>
      <c r="C224" s="196">
        <v>2348</v>
      </c>
    </row>
    <row r="225" s="34" customFormat="1" ht="17.1" hidden="1" customHeight="1" spans="1:3">
      <c r="A225" s="186">
        <v>20137</v>
      </c>
      <c r="B225" s="189" t="s">
        <v>250</v>
      </c>
      <c r="C225" s="196">
        <f>SUM(C226:C230)</f>
        <v>0</v>
      </c>
    </row>
    <row r="226" s="34" customFormat="1" ht="17.1" hidden="1" customHeight="1" spans="1:3">
      <c r="A226" s="186">
        <v>2013701</v>
      </c>
      <c r="B226" s="186" t="s">
        <v>128</v>
      </c>
      <c r="C226" s="196">
        <v>0</v>
      </c>
    </row>
    <row r="227" s="34" customFormat="1" ht="17.1" hidden="1" customHeight="1" spans="1:3">
      <c r="A227" s="186">
        <v>2013702</v>
      </c>
      <c r="B227" s="186" t="s">
        <v>129</v>
      </c>
      <c r="C227" s="196">
        <v>0</v>
      </c>
    </row>
    <row r="228" s="34" customFormat="1" ht="17.1" hidden="1" customHeight="1" spans="1:3">
      <c r="A228" s="186">
        <v>2013703</v>
      </c>
      <c r="B228" s="186" t="s">
        <v>130</v>
      </c>
      <c r="C228" s="196">
        <v>0</v>
      </c>
    </row>
    <row r="229" s="34" customFormat="1" ht="17.1" hidden="1" customHeight="1" spans="1:3">
      <c r="A229" s="186">
        <v>2013750</v>
      </c>
      <c r="B229" s="186" t="s">
        <v>137</v>
      </c>
      <c r="C229" s="196">
        <v>0</v>
      </c>
    </row>
    <row r="230" s="34" customFormat="1" ht="17.1" hidden="1" customHeight="1" spans="1:3">
      <c r="A230" s="186">
        <v>2013799</v>
      </c>
      <c r="B230" s="186" t="s">
        <v>251</v>
      </c>
      <c r="C230" s="196">
        <v>0</v>
      </c>
    </row>
    <row r="231" s="34" customFormat="1" ht="17.1" customHeight="1" spans="1:3">
      <c r="A231" s="186">
        <v>20138</v>
      </c>
      <c r="B231" s="189" t="s">
        <v>252</v>
      </c>
      <c r="C231" s="196">
        <f>SUM(C232:C247)</f>
        <v>9317</v>
      </c>
    </row>
    <row r="232" s="34" customFormat="1" ht="17.1" customHeight="1" spans="1:3">
      <c r="A232" s="186">
        <v>2013801</v>
      </c>
      <c r="B232" s="186" t="s">
        <v>128</v>
      </c>
      <c r="C232" s="196">
        <v>2753</v>
      </c>
    </row>
    <row r="233" s="34" customFormat="1" ht="17.1" customHeight="1" spans="1:3">
      <c r="A233" s="186">
        <v>2013802</v>
      </c>
      <c r="B233" s="186" t="s">
        <v>129</v>
      </c>
      <c r="C233" s="196">
        <v>154</v>
      </c>
    </row>
    <row r="234" s="34" customFormat="1" ht="17.1" hidden="1" customHeight="1" spans="1:3">
      <c r="A234" s="186">
        <v>2013803</v>
      </c>
      <c r="B234" s="186" t="s">
        <v>130</v>
      </c>
      <c r="C234" s="196">
        <v>0</v>
      </c>
    </row>
    <row r="235" s="34" customFormat="1" ht="17.1" customHeight="1" spans="1:3">
      <c r="A235" s="186">
        <v>2013804</v>
      </c>
      <c r="B235" s="186" t="s">
        <v>253</v>
      </c>
      <c r="C235" s="196">
        <v>3650</v>
      </c>
    </row>
    <row r="236" s="34" customFormat="1" ht="17.1" customHeight="1" spans="1:3">
      <c r="A236" s="186">
        <v>2013805</v>
      </c>
      <c r="B236" s="186" t="s">
        <v>254</v>
      </c>
      <c r="C236" s="196">
        <v>200</v>
      </c>
    </row>
    <row r="237" s="34" customFormat="1" ht="17.1" customHeight="1" spans="1:3">
      <c r="A237" s="186">
        <v>2013806</v>
      </c>
      <c r="B237" s="186" t="s">
        <v>255</v>
      </c>
      <c r="C237" s="196">
        <v>50</v>
      </c>
    </row>
    <row r="238" s="34" customFormat="1" ht="17.1" hidden="1" customHeight="1" spans="1:3">
      <c r="A238" s="186">
        <v>2013807</v>
      </c>
      <c r="B238" s="186" t="s">
        <v>256</v>
      </c>
      <c r="C238" s="196">
        <v>0</v>
      </c>
    </row>
    <row r="239" s="34" customFormat="1" ht="17.1" hidden="1" customHeight="1" spans="1:3">
      <c r="A239" s="186">
        <v>2013808</v>
      </c>
      <c r="B239" s="186" t="s">
        <v>169</v>
      </c>
      <c r="C239" s="196">
        <v>0</v>
      </c>
    </row>
    <row r="240" s="34" customFormat="1" ht="17.1" hidden="1" customHeight="1" spans="1:3">
      <c r="A240" s="186">
        <v>2013809</v>
      </c>
      <c r="B240" s="186" t="s">
        <v>257</v>
      </c>
      <c r="C240" s="196">
        <v>0</v>
      </c>
    </row>
    <row r="241" s="34" customFormat="1" ht="17.1" customHeight="1" spans="1:3">
      <c r="A241" s="186">
        <v>2013810</v>
      </c>
      <c r="B241" s="186" t="s">
        <v>258</v>
      </c>
      <c r="C241" s="196">
        <v>15</v>
      </c>
    </row>
    <row r="242" s="34" customFormat="1" ht="17.1" hidden="1" customHeight="1" spans="1:3">
      <c r="A242" s="186">
        <v>2013811</v>
      </c>
      <c r="B242" s="186" t="s">
        <v>259</v>
      </c>
      <c r="C242" s="196">
        <v>0</v>
      </c>
    </row>
    <row r="243" s="34" customFormat="1" ht="17.1" hidden="1" customHeight="1" spans="1:3">
      <c r="A243" s="186">
        <v>2013812</v>
      </c>
      <c r="B243" s="186" t="s">
        <v>260</v>
      </c>
      <c r="C243" s="196">
        <v>0</v>
      </c>
    </row>
    <row r="244" s="34" customFormat="1" ht="17.1" hidden="1" customHeight="1" spans="1:3">
      <c r="A244" s="186">
        <v>2013813</v>
      </c>
      <c r="B244" s="186" t="s">
        <v>261</v>
      </c>
      <c r="C244" s="196">
        <v>0</v>
      </c>
    </row>
    <row r="245" s="34" customFormat="1" ht="17.1" hidden="1" customHeight="1" spans="1:3">
      <c r="A245" s="186">
        <v>2013814</v>
      </c>
      <c r="B245" s="186" t="s">
        <v>262</v>
      </c>
      <c r="C245" s="196">
        <v>0</v>
      </c>
    </row>
    <row r="246" s="34" customFormat="1" ht="17.1" customHeight="1" spans="1:3">
      <c r="A246" s="186">
        <v>2013850</v>
      </c>
      <c r="B246" s="186" t="s">
        <v>137</v>
      </c>
      <c r="C246" s="196">
        <v>809</v>
      </c>
    </row>
    <row r="247" s="34" customFormat="1" ht="17.1" customHeight="1" spans="1:3">
      <c r="A247" s="186">
        <v>2013899</v>
      </c>
      <c r="B247" s="186" t="s">
        <v>263</v>
      </c>
      <c r="C247" s="196">
        <v>1686</v>
      </c>
    </row>
    <row r="248" s="34" customFormat="1" ht="17.1" customHeight="1" spans="1:3">
      <c r="A248" s="186">
        <v>20199</v>
      </c>
      <c r="B248" s="189" t="s">
        <v>264</v>
      </c>
      <c r="C248" s="196">
        <f>SUM(C249:C250)</f>
        <v>293</v>
      </c>
    </row>
    <row r="249" s="34" customFormat="1" ht="17.1" hidden="1" customHeight="1" spans="1:3">
      <c r="A249" s="186">
        <v>2019901</v>
      </c>
      <c r="B249" s="186" t="s">
        <v>265</v>
      </c>
      <c r="C249" s="196">
        <v>0</v>
      </c>
    </row>
    <row r="250" s="34" customFormat="1" ht="17.1" customHeight="1" spans="1:3">
      <c r="A250" s="186">
        <v>2019999</v>
      </c>
      <c r="B250" s="186" t="s">
        <v>266</v>
      </c>
      <c r="C250" s="196">
        <v>293</v>
      </c>
    </row>
    <row r="251" s="34" customFormat="1" ht="17.1" hidden="1" customHeight="1" spans="1:3">
      <c r="A251" s="186">
        <v>202</v>
      </c>
      <c r="B251" s="189" t="s">
        <v>267</v>
      </c>
      <c r="C251" s="196">
        <f>SUM(C252,C259,C262,C265,C271,C275,C277,C282,C288)</f>
        <v>0</v>
      </c>
    </row>
    <row r="252" s="34" customFormat="1" ht="17.1" hidden="1" customHeight="1" spans="1:3">
      <c r="A252" s="186">
        <v>20201</v>
      </c>
      <c r="B252" s="189" t="s">
        <v>268</v>
      </c>
      <c r="C252" s="196">
        <f>SUM(C253:C258)</f>
        <v>0</v>
      </c>
    </row>
    <row r="253" s="34" customFormat="1" ht="17.1" hidden="1" customHeight="1" spans="1:3">
      <c r="A253" s="186">
        <v>2020101</v>
      </c>
      <c r="B253" s="186" t="s">
        <v>128</v>
      </c>
      <c r="C253" s="196">
        <v>0</v>
      </c>
    </row>
    <row r="254" s="34" customFormat="1" ht="17.1" hidden="1" customHeight="1" spans="1:3">
      <c r="A254" s="186">
        <v>2020102</v>
      </c>
      <c r="B254" s="186" t="s">
        <v>129</v>
      </c>
      <c r="C254" s="196">
        <v>0</v>
      </c>
    </row>
    <row r="255" s="34" customFormat="1" ht="17.1" hidden="1" customHeight="1" spans="1:3">
      <c r="A255" s="186">
        <v>2020103</v>
      </c>
      <c r="B255" s="186" t="s">
        <v>130</v>
      </c>
      <c r="C255" s="196">
        <v>0</v>
      </c>
    </row>
    <row r="256" s="34" customFormat="1" ht="17.1" hidden="1" customHeight="1" spans="1:3">
      <c r="A256" s="186">
        <v>2020104</v>
      </c>
      <c r="B256" s="186" t="s">
        <v>235</v>
      </c>
      <c r="C256" s="196">
        <v>0</v>
      </c>
    </row>
    <row r="257" s="34" customFormat="1" ht="17.1" hidden="1" customHeight="1" spans="1:3">
      <c r="A257" s="186">
        <v>2020150</v>
      </c>
      <c r="B257" s="186" t="s">
        <v>137</v>
      </c>
      <c r="C257" s="196">
        <v>0</v>
      </c>
    </row>
    <row r="258" s="34" customFormat="1" ht="17.1" hidden="1" customHeight="1" spans="1:3">
      <c r="A258" s="186">
        <v>2020199</v>
      </c>
      <c r="B258" s="186" t="s">
        <v>269</v>
      </c>
      <c r="C258" s="196">
        <v>0</v>
      </c>
    </row>
    <row r="259" s="34" customFormat="1" ht="17.1" hidden="1" customHeight="1" spans="1:3">
      <c r="A259" s="186">
        <v>20202</v>
      </c>
      <c r="B259" s="189" t="s">
        <v>270</v>
      </c>
      <c r="C259" s="196">
        <f>SUM(C260:C261)</f>
        <v>0</v>
      </c>
    </row>
    <row r="260" s="34" customFormat="1" ht="17.1" hidden="1" customHeight="1" spans="1:3">
      <c r="A260" s="186">
        <v>2020201</v>
      </c>
      <c r="B260" s="186" t="s">
        <v>271</v>
      </c>
      <c r="C260" s="196">
        <v>0</v>
      </c>
    </row>
    <row r="261" s="34" customFormat="1" ht="17.1" hidden="1" customHeight="1" spans="1:3">
      <c r="A261" s="186">
        <v>2020202</v>
      </c>
      <c r="B261" s="186" t="s">
        <v>272</v>
      </c>
      <c r="C261" s="196">
        <v>0</v>
      </c>
    </row>
    <row r="262" s="34" customFormat="1" ht="17.1" hidden="1" customHeight="1" spans="1:3">
      <c r="A262" s="186">
        <v>20203</v>
      </c>
      <c r="B262" s="189" t="s">
        <v>273</v>
      </c>
      <c r="C262" s="196">
        <f>SUM(C263:C264)</f>
        <v>0</v>
      </c>
    </row>
    <row r="263" s="34" customFormat="1" ht="17.1" hidden="1" customHeight="1" spans="1:3">
      <c r="A263" s="186">
        <v>2020304</v>
      </c>
      <c r="B263" s="186" t="s">
        <v>274</v>
      </c>
      <c r="C263" s="196">
        <v>0</v>
      </c>
    </row>
    <row r="264" s="34" customFormat="1" ht="17.1" hidden="1" customHeight="1" spans="1:3">
      <c r="A264" s="186">
        <v>2020306</v>
      </c>
      <c r="B264" s="186" t="s">
        <v>275</v>
      </c>
      <c r="C264" s="196">
        <v>0</v>
      </c>
    </row>
    <row r="265" s="34" customFormat="1" ht="17.1" hidden="1" customHeight="1" spans="1:3">
      <c r="A265" s="186">
        <v>20204</v>
      </c>
      <c r="B265" s="189" t="s">
        <v>276</v>
      </c>
      <c r="C265" s="196">
        <f>SUM(C266:C270)</f>
        <v>0</v>
      </c>
    </row>
    <row r="266" s="34" customFormat="1" ht="17.1" hidden="1" customHeight="1" spans="1:3">
      <c r="A266" s="186">
        <v>2020401</v>
      </c>
      <c r="B266" s="186" t="s">
        <v>277</v>
      </c>
      <c r="C266" s="196">
        <v>0</v>
      </c>
    </row>
    <row r="267" s="34" customFormat="1" ht="17.1" hidden="1" customHeight="1" spans="1:3">
      <c r="A267" s="186">
        <v>2020402</v>
      </c>
      <c r="B267" s="186" t="s">
        <v>278</v>
      </c>
      <c r="C267" s="196">
        <v>0</v>
      </c>
    </row>
    <row r="268" s="34" customFormat="1" ht="17.1" hidden="1" customHeight="1" spans="1:3">
      <c r="A268" s="186">
        <v>2020403</v>
      </c>
      <c r="B268" s="186" t="s">
        <v>279</v>
      </c>
      <c r="C268" s="196">
        <v>0</v>
      </c>
    </row>
    <row r="269" s="34" customFormat="1" ht="17.1" hidden="1" customHeight="1" spans="1:3">
      <c r="A269" s="186">
        <v>2020404</v>
      </c>
      <c r="B269" s="186" t="s">
        <v>280</v>
      </c>
      <c r="C269" s="196">
        <v>0</v>
      </c>
    </row>
    <row r="270" s="34" customFormat="1" ht="17.1" hidden="1" customHeight="1" spans="1:3">
      <c r="A270" s="186">
        <v>2020499</v>
      </c>
      <c r="B270" s="186" t="s">
        <v>281</v>
      </c>
      <c r="C270" s="196">
        <v>0</v>
      </c>
    </row>
    <row r="271" s="34" customFormat="1" ht="17.1" hidden="1" customHeight="1" spans="1:3">
      <c r="A271" s="186">
        <v>20205</v>
      </c>
      <c r="B271" s="189" t="s">
        <v>282</v>
      </c>
      <c r="C271" s="196">
        <f>SUM(C272:C274)</f>
        <v>0</v>
      </c>
    </row>
    <row r="272" s="34" customFormat="1" ht="17.1" hidden="1" customHeight="1" spans="1:3">
      <c r="A272" s="186">
        <v>2020503</v>
      </c>
      <c r="B272" s="186" t="s">
        <v>283</v>
      </c>
      <c r="C272" s="196">
        <v>0</v>
      </c>
    </row>
    <row r="273" s="34" customFormat="1" ht="17.1" hidden="1" customHeight="1" spans="1:3">
      <c r="A273" s="186">
        <v>2020504</v>
      </c>
      <c r="B273" s="186" t="s">
        <v>284</v>
      </c>
      <c r="C273" s="196">
        <v>0</v>
      </c>
    </row>
    <row r="274" s="34" customFormat="1" ht="17.1" hidden="1" customHeight="1" spans="1:3">
      <c r="A274" s="186">
        <v>2020599</v>
      </c>
      <c r="B274" s="186" t="s">
        <v>285</v>
      </c>
      <c r="C274" s="196">
        <v>0</v>
      </c>
    </row>
    <row r="275" s="34" customFormat="1" ht="17.1" hidden="1" customHeight="1" spans="1:3">
      <c r="A275" s="186">
        <v>20206</v>
      </c>
      <c r="B275" s="189" t="s">
        <v>286</v>
      </c>
      <c r="C275" s="196">
        <f>C276</f>
        <v>0</v>
      </c>
    </row>
    <row r="276" s="34" customFormat="1" ht="17.1" hidden="1" customHeight="1" spans="1:3">
      <c r="A276" s="186">
        <v>2020601</v>
      </c>
      <c r="B276" s="186" t="s">
        <v>287</v>
      </c>
      <c r="C276" s="196">
        <v>0</v>
      </c>
    </row>
    <row r="277" s="34" customFormat="1" ht="17.1" hidden="1" customHeight="1" spans="1:3">
      <c r="A277" s="186">
        <v>20207</v>
      </c>
      <c r="B277" s="189" t="s">
        <v>288</v>
      </c>
      <c r="C277" s="196">
        <f>SUM(C278:C281)</f>
        <v>0</v>
      </c>
    </row>
    <row r="278" s="34" customFormat="1" ht="17.1" hidden="1" customHeight="1" spans="1:3">
      <c r="A278" s="186">
        <v>2020701</v>
      </c>
      <c r="B278" s="186" t="s">
        <v>289</v>
      </c>
      <c r="C278" s="196">
        <v>0</v>
      </c>
    </row>
    <row r="279" s="34" customFormat="1" ht="17.1" hidden="1" customHeight="1" spans="1:3">
      <c r="A279" s="186">
        <v>2020702</v>
      </c>
      <c r="B279" s="186" t="s">
        <v>290</v>
      </c>
      <c r="C279" s="196">
        <v>0</v>
      </c>
    </row>
    <row r="280" s="34" customFormat="1" ht="17.1" hidden="1" customHeight="1" spans="1:3">
      <c r="A280" s="186">
        <v>2020703</v>
      </c>
      <c r="B280" s="186" t="s">
        <v>291</v>
      </c>
      <c r="C280" s="196">
        <v>0</v>
      </c>
    </row>
    <row r="281" s="34" customFormat="1" ht="17.1" hidden="1" customHeight="1" spans="1:3">
      <c r="A281" s="186">
        <v>2020799</v>
      </c>
      <c r="B281" s="186" t="s">
        <v>292</v>
      </c>
      <c r="C281" s="196">
        <v>0</v>
      </c>
    </row>
    <row r="282" s="34" customFormat="1" ht="17.1" hidden="1" customHeight="1" spans="1:3">
      <c r="A282" s="186">
        <v>20208</v>
      </c>
      <c r="B282" s="189" t="s">
        <v>293</v>
      </c>
      <c r="C282" s="196">
        <f>SUM(C283:C287)</f>
        <v>0</v>
      </c>
    </row>
    <row r="283" s="34" customFormat="1" ht="17.1" hidden="1" customHeight="1" spans="1:3">
      <c r="A283" s="186">
        <v>2020801</v>
      </c>
      <c r="B283" s="186" t="s">
        <v>128</v>
      </c>
      <c r="C283" s="196">
        <v>0</v>
      </c>
    </row>
    <row r="284" s="34" customFormat="1" ht="17.1" hidden="1" customHeight="1" spans="1:3">
      <c r="A284" s="186">
        <v>2020802</v>
      </c>
      <c r="B284" s="186" t="s">
        <v>129</v>
      </c>
      <c r="C284" s="196">
        <v>0</v>
      </c>
    </row>
    <row r="285" s="34" customFormat="1" ht="17.1" hidden="1" customHeight="1" spans="1:3">
      <c r="A285" s="186">
        <v>2020803</v>
      </c>
      <c r="B285" s="186" t="s">
        <v>130</v>
      </c>
      <c r="C285" s="196">
        <v>0</v>
      </c>
    </row>
    <row r="286" s="34" customFormat="1" ht="17.1" hidden="1" customHeight="1" spans="1:3">
      <c r="A286" s="186">
        <v>2020850</v>
      </c>
      <c r="B286" s="186" t="s">
        <v>137</v>
      </c>
      <c r="C286" s="196">
        <v>0</v>
      </c>
    </row>
    <row r="287" s="34" customFormat="1" ht="17.1" hidden="1" customHeight="1" spans="1:3">
      <c r="A287" s="186">
        <v>2020899</v>
      </c>
      <c r="B287" s="186" t="s">
        <v>294</v>
      </c>
      <c r="C287" s="196">
        <v>0</v>
      </c>
    </row>
    <row r="288" s="34" customFormat="1" ht="17.1" hidden="1" customHeight="1" spans="1:3">
      <c r="A288" s="186">
        <v>20299</v>
      </c>
      <c r="B288" s="189" t="s">
        <v>295</v>
      </c>
      <c r="C288" s="196">
        <f>C289</f>
        <v>0</v>
      </c>
    </row>
    <row r="289" s="34" customFormat="1" ht="17.1" hidden="1" customHeight="1" spans="1:3">
      <c r="A289" s="186">
        <v>2029901</v>
      </c>
      <c r="B289" s="186" t="s">
        <v>296</v>
      </c>
      <c r="C289" s="196">
        <v>0</v>
      </c>
    </row>
    <row r="290" s="34" customFormat="1" ht="17.1" hidden="1" customHeight="1" spans="1:3">
      <c r="A290" s="186">
        <v>203</v>
      </c>
      <c r="B290" s="189" t="s">
        <v>297</v>
      </c>
      <c r="C290" s="196">
        <f>SUM(C291,C293,C295,C297,C307)</f>
        <v>0</v>
      </c>
    </row>
    <row r="291" s="34" customFormat="1" ht="17.1" hidden="1" customHeight="1" spans="1:3">
      <c r="A291" s="186">
        <v>20301</v>
      </c>
      <c r="B291" s="189" t="s">
        <v>298</v>
      </c>
      <c r="C291" s="196">
        <f>C292</f>
        <v>0</v>
      </c>
    </row>
    <row r="292" s="34" customFormat="1" ht="17.1" hidden="1" customHeight="1" spans="1:3">
      <c r="A292" s="186">
        <v>2030101</v>
      </c>
      <c r="B292" s="186" t="s">
        <v>299</v>
      </c>
      <c r="C292" s="196">
        <v>0</v>
      </c>
    </row>
    <row r="293" s="34" customFormat="1" ht="17.1" hidden="1" customHeight="1" spans="1:3">
      <c r="A293" s="186">
        <v>20304</v>
      </c>
      <c r="B293" s="189" t="s">
        <v>300</v>
      </c>
      <c r="C293" s="196">
        <f>C294</f>
        <v>0</v>
      </c>
    </row>
    <row r="294" s="34" customFormat="1" ht="17.1" hidden="1" customHeight="1" spans="1:3">
      <c r="A294" s="186">
        <v>2030401</v>
      </c>
      <c r="B294" s="186" t="s">
        <v>301</v>
      </c>
      <c r="C294" s="196">
        <v>0</v>
      </c>
    </row>
    <row r="295" s="34" customFormat="1" ht="17.1" hidden="1" customHeight="1" spans="1:3">
      <c r="A295" s="186">
        <v>20305</v>
      </c>
      <c r="B295" s="189" t="s">
        <v>302</v>
      </c>
      <c r="C295" s="196">
        <f>C296</f>
        <v>0</v>
      </c>
    </row>
    <row r="296" s="34" customFormat="1" ht="17.1" hidden="1" customHeight="1" spans="1:3">
      <c r="A296" s="186">
        <v>2030501</v>
      </c>
      <c r="B296" s="186" t="s">
        <v>303</v>
      </c>
      <c r="C296" s="196">
        <v>0</v>
      </c>
    </row>
    <row r="297" s="34" customFormat="1" ht="17.1" hidden="1" customHeight="1" spans="1:3">
      <c r="A297" s="186">
        <v>20306</v>
      </c>
      <c r="B297" s="189" t="s">
        <v>304</v>
      </c>
      <c r="C297" s="196">
        <f>SUM(C298:C306)</f>
        <v>0</v>
      </c>
    </row>
    <row r="298" s="34" customFormat="1" ht="17.1" hidden="1" customHeight="1" spans="1:3">
      <c r="A298" s="186">
        <v>2030601</v>
      </c>
      <c r="B298" s="186" t="s">
        <v>305</v>
      </c>
      <c r="C298" s="196">
        <v>0</v>
      </c>
    </row>
    <row r="299" s="34" customFormat="1" ht="17.1" hidden="1" customHeight="1" spans="1:3">
      <c r="A299" s="186">
        <v>2030602</v>
      </c>
      <c r="B299" s="186" t="s">
        <v>306</v>
      </c>
      <c r="C299" s="196">
        <v>0</v>
      </c>
    </row>
    <row r="300" s="34" customFormat="1" ht="17.1" hidden="1" customHeight="1" spans="1:3">
      <c r="A300" s="186">
        <v>2030603</v>
      </c>
      <c r="B300" s="186" t="s">
        <v>307</v>
      </c>
      <c r="C300" s="196">
        <v>0</v>
      </c>
    </row>
    <row r="301" s="34" customFormat="1" ht="17.1" hidden="1" customHeight="1" spans="1:3">
      <c r="A301" s="186">
        <v>2030604</v>
      </c>
      <c r="B301" s="186" t="s">
        <v>308</v>
      </c>
      <c r="C301" s="196">
        <v>0</v>
      </c>
    </row>
    <row r="302" s="34" customFormat="1" ht="17.1" hidden="1" customHeight="1" spans="1:3">
      <c r="A302" s="186">
        <v>2030605</v>
      </c>
      <c r="B302" s="186" t="s">
        <v>309</v>
      </c>
      <c r="C302" s="196">
        <v>0</v>
      </c>
    </row>
    <row r="303" s="34" customFormat="1" ht="17.1" hidden="1" customHeight="1" spans="1:3">
      <c r="A303" s="186">
        <v>2030606</v>
      </c>
      <c r="B303" s="186" t="s">
        <v>310</v>
      </c>
      <c r="C303" s="196">
        <v>0</v>
      </c>
    </row>
    <row r="304" s="34" customFormat="1" ht="17.1" hidden="1" customHeight="1" spans="1:3">
      <c r="A304" s="186">
        <v>2030607</v>
      </c>
      <c r="B304" s="186" t="s">
        <v>311</v>
      </c>
      <c r="C304" s="196">
        <v>0</v>
      </c>
    </row>
    <row r="305" s="34" customFormat="1" ht="17.1" hidden="1" customHeight="1" spans="1:3">
      <c r="A305" s="186">
        <v>2030608</v>
      </c>
      <c r="B305" s="186" t="s">
        <v>312</v>
      </c>
      <c r="C305" s="196">
        <v>0</v>
      </c>
    </row>
    <row r="306" s="34" customFormat="1" ht="17.1" hidden="1" customHeight="1" spans="1:3">
      <c r="A306" s="186">
        <v>2030699</v>
      </c>
      <c r="B306" s="186" t="s">
        <v>313</v>
      </c>
      <c r="C306" s="196">
        <v>0</v>
      </c>
    </row>
    <row r="307" s="34" customFormat="1" ht="17.1" hidden="1" customHeight="1" spans="1:3">
      <c r="A307" s="186">
        <v>20399</v>
      </c>
      <c r="B307" s="189" t="s">
        <v>314</v>
      </c>
      <c r="C307" s="196">
        <f>C308</f>
        <v>0</v>
      </c>
    </row>
    <row r="308" s="34" customFormat="1" ht="17.1" hidden="1" customHeight="1" spans="1:3">
      <c r="A308" s="186">
        <v>2039901</v>
      </c>
      <c r="B308" s="186" t="s">
        <v>315</v>
      </c>
      <c r="C308" s="196">
        <v>0</v>
      </c>
    </row>
    <row r="309" s="34" customFormat="1" ht="17.1" customHeight="1" spans="1:3">
      <c r="A309" s="186">
        <v>204</v>
      </c>
      <c r="B309" s="189" t="s">
        <v>316</v>
      </c>
      <c r="C309" s="196">
        <f>SUM(C310,C313,C322,C329,C337,C346,C362,C372,C382,C390,C396)</f>
        <v>55715</v>
      </c>
    </row>
    <row r="310" s="34" customFormat="1" ht="17.1" customHeight="1" spans="1:3">
      <c r="A310" s="186">
        <v>20401</v>
      </c>
      <c r="B310" s="189" t="s">
        <v>317</v>
      </c>
      <c r="C310" s="196">
        <f>SUM(C311:C312)</f>
        <v>401</v>
      </c>
    </row>
    <row r="311" s="34" customFormat="1" ht="17.1" customHeight="1" spans="1:3">
      <c r="A311" s="186">
        <v>2040101</v>
      </c>
      <c r="B311" s="186" t="s">
        <v>318</v>
      </c>
      <c r="C311" s="196">
        <v>124</v>
      </c>
    </row>
    <row r="312" s="34" customFormat="1" ht="17.1" customHeight="1" spans="1:3">
      <c r="A312" s="186">
        <v>2040199</v>
      </c>
      <c r="B312" s="186" t="s">
        <v>319</v>
      </c>
      <c r="C312" s="196">
        <v>277</v>
      </c>
    </row>
    <row r="313" s="34" customFormat="1" ht="17.1" customHeight="1" spans="1:3">
      <c r="A313" s="186">
        <v>20402</v>
      </c>
      <c r="B313" s="189" t="s">
        <v>320</v>
      </c>
      <c r="C313" s="196">
        <f>SUM(C314:C321)</f>
        <v>45958</v>
      </c>
    </row>
    <row r="314" s="34" customFormat="1" ht="17.1" customHeight="1" spans="1:3">
      <c r="A314" s="186">
        <v>2040201</v>
      </c>
      <c r="B314" s="186" t="s">
        <v>128</v>
      </c>
      <c r="C314" s="196">
        <v>16160</v>
      </c>
    </row>
    <row r="315" s="34" customFormat="1" ht="17.1" customHeight="1" spans="1:3">
      <c r="A315" s="186">
        <v>2040202</v>
      </c>
      <c r="B315" s="186" t="s">
        <v>129</v>
      </c>
      <c r="C315" s="196">
        <v>4360</v>
      </c>
    </row>
    <row r="316" s="34" customFormat="1" ht="17.1" hidden="1" customHeight="1" spans="1:3">
      <c r="A316" s="186">
        <v>2040203</v>
      </c>
      <c r="B316" s="186" t="s">
        <v>130</v>
      </c>
      <c r="C316" s="196">
        <v>0</v>
      </c>
    </row>
    <row r="317" s="34" customFormat="1" ht="17.1" customHeight="1" spans="1:3">
      <c r="A317" s="186">
        <v>2040219</v>
      </c>
      <c r="B317" s="186" t="s">
        <v>169</v>
      </c>
      <c r="C317" s="196">
        <v>1030</v>
      </c>
    </row>
    <row r="318" s="34" customFormat="1" ht="17.1" hidden="1" customHeight="1" spans="1:3">
      <c r="A318" s="186">
        <v>2040220</v>
      </c>
      <c r="B318" s="186" t="s">
        <v>321</v>
      </c>
      <c r="C318" s="196">
        <v>0</v>
      </c>
    </row>
    <row r="319" s="34" customFormat="1" ht="17.1" hidden="1" customHeight="1" spans="1:3">
      <c r="A319" s="186">
        <v>2040221</v>
      </c>
      <c r="B319" s="186" t="s">
        <v>322</v>
      </c>
      <c r="C319" s="196">
        <v>0</v>
      </c>
    </row>
    <row r="320" s="34" customFormat="1" ht="17.1" customHeight="1" spans="1:3">
      <c r="A320" s="186">
        <v>2040250</v>
      </c>
      <c r="B320" s="186" t="s">
        <v>137</v>
      </c>
      <c r="C320" s="196">
        <v>220</v>
      </c>
    </row>
    <row r="321" s="34" customFormat="1" ht="17.1" customHeight="1" spans="1:3">
      <c r="A321" s="186">
        <v>2040299</v>
      </c>
      <c r="B321" s="186" t="s">
        <v>323</v>
      </c>
      <c r="C321" s="196">
        <v>24188</v>
      </c>
    </row>
    <row r="322" s="34" customFormat="1" ht="17.1" hidden="1" customHeight="1" spans="1:3">
      <c r="A322" s="186">
        <v>20403</v>
      </c>
      <c r="B322" s="189" t="s">
        <v>324</v>
      </c>
      <c r="C322" s="196">
        <f>SUM(C323:C328)</f>
        <v>0</v>
      </c>
    </row>
    <row r="323" s="34" customFormat="1" ht="17.1" hidden="1" customHeight="1" spans="1:3">
      <c r="A323" s="186">
        <v>2040301</v>
      </c>
      <c r="B323" s="186" t="s">
        <v>128</v>
      </c>
      <c r="C323" s="196">
        <v>0</v>
      </c>
    </row>
    <row r="324" s="34" customFormat="1" ht="17.1" hidden="1" customHeight="1" spans="1:3">
      <c r="A324" s="186">
        <v>2040302</v>
      </c>
      <c r="B324" s="186" t="s">
        <v>129</v>
      </c>
      <c r="C324" s="196">
        <v>0</v>
      </c>
    </row>
    <row r="325" s="34" customFormat="1" ht="17.1" hidden="1" customHeight="1" spans="1:3">
      <c r="A325" s="186">
        <v>2040303</v>
      </c>
      <c r="B325" s="186" t="s">
        <v>130</v>
      </c>
      <c r="C325" s="196">
        <v>0</v>
      </c>
    </row>
    <row r="326" s="34" customFormat="1" ht="17.1" hidden="1" customHeight="1" spans="1:3">
      <c r="A326" s="186">
        <v>2040304</v>
      </c>
      <c r="B326" s="186" t="s">
        <v>325</v>
      </c>
      <c r="C326" s="196">
        <v>0</v>
      </c>
    </row>
    <row r="327" s="34" customFormat="1" ht="17.1" hidden="1" customHeight="1" spans="1:3">
      <c r="A327" s="186">
        <v>2040350</v>
      </c>
      <c r="B327" s="186" t="s">
        <v>137</v>
      </c>
      <c r="C327" s="196">
        <v>0</v>
      </c>
    </row>
    <row r="328" s="34" customFormat="1" ht="17.1" hidden="1" customHeight="1" spans="1:3">
      <c r="A328" s="186">
        <v>2040399</v>
      </c>
      <c r="B328" s="186" t="s">
        <v>326</v>
      </c>
      <c r="C328" s="196">
        <v>0</v>
      </c>
    </row>
    <row r="329" s="34" customFormat="1" ht="17.1" customHeight="1" spans="1:3">
      <c r="A329" s="186">
        <v>20404</v>
      </c>
      <c r="B329" s="189" t="s">
        <v>327</v>
      </c>
      <c r="C329" s="196">
        <f>SUM(C330:C336)</f>
        <v>1741</v>
      </c>
    </row>
    <row r="330" s="34" customFormat="1" ht="17.1" customHeight="1" spans="1:3">
      <c r="A330" s="186">
        <v>2040401</v>
      </c>
      <c r="B330" s="186" t="s">
        <v>128</v>
      </c>
      <c r="C330" s="196">
        <v>781</v>
      </c>
    </row>
    <row r="331" s="34" customFormat="1" ht="17.1" customHeight="1" spans="1:3">
      <c r="A331" s="186">
        <v>2040402</v>
      </c>
      <c r="B331" s="186" t="s">
        <v>129</v>
      </c>
      <c r="C331" s="196">
        <v>4</v>
      </c>
    </row>
    <row r="332" s="34" customFormat="1" ht="17.1" hidden="1" customHeight="1" spans="1:3">
      <c r="A332" s="186">
        <v>2040403</v>
      </c>
      <c r="B332" s="186" t="s">
        <v>130</v>
      </c>
      <c r="C332" s="196">
        <v>0</v>
      </c>
    </row>
    <row r="333" s="34" customFormat="1" ht="17.1" hidden="1" customHeight="1" spans="1:3">
      <c r="A333" s="186">
        <v>2040409</v>
      </c>
      <c r="B333" s="186" t="s">
        <v>328</v>
      </c>
      <c r="C333" s="196">
        <v>0</v>
      </c>
    </row>
    <row r="334" s="34" customFormat="1" ht="17.1" hidden="1" customHeight="1" spans="1:3">
      <c r="A334" s="186">
        <v>2040410</v>
      </c>
      <c r="B334" s="186" t="s">
        <v>329</v>
      </c>
      <c r="C334" s="196">
        <v>0</v>
      </c>
    </row>
    <row r="335" s="34" customFormat="1" ht="17.1" hidden="1" customHeight="1" spans="1:3">
      <c r="A335" s="186">
        <v>2040450</v>
      </c>
      <c r="B335" s="186" t="s">
        <v>137</v>
      </c>
      <c r="C335" s="196">
        <v>0</v>
      </c>
    </row>
    <row r="336" s="34" customFormat="1" ht="17.1" customHeight="1" spans="1:3">
      <c r="A336" s="186">
        <v>2040499</v>
      </c>
      <c r="B336" s="186" t="s">
        <v>330</v>
      </c>
      <c r="C336" s="196">
        <v>956</v>
      </c>
    </row>
    <row r="337" s="34" customFormat="1" ht="17.1" customHeight="1" spans="1:3">
      <c r="A337" s="186">
        <v>20405</v>
      </c>
      <c r="B337" s="189" t="s">
        <v>331</v>
      </c>
      <c r="C337" s="196">
        <f>SUM(C338:C345)</f>
        <v>5468</v>
      </c>
    </row>
    <row r="338" s="34" customFormat="1" ht="17.1" customHeight="1" spans="1:3">
      <c r="A338" s="186">
        <v>2040501</v>
      </c>
      <c r="B338" s="186" t="s">
        <v>128</v>
      </c>
      <c r="C338" s="196">
        <v>1563</v>
      </c>
    </row>
    <row r="339" s="34" customFormat="1" ht="17.1" customHeight="1" spans="1:3">
      <c r="A339" s="186">
        <v>2040502</v>
      </c>
      <c r="B339" s="186" t="s">
        <v>129</v>
      </c>
      <c r="C339" s="196">
        <v>842</v>
      </c>
    </row>
    <row r="340" s="34" customFormat="1" ht="17.1" hidden="1" customHeight="1" spans="1:3">
      <c r="A340" s="186">
        <v>2040503</v>
      </c>
      <c r="B340" s="186" t="s">
        <v>130</v>
      </c>
      <c r="C340" s="196">
        <v>0</v>
      </c>
    </row>
    <row r="341" s="34" customFormat="1" ht="17.1" hidden="1" customHeight="1" spans="1:3">
      <c r="A341" s="186">
        <v>2040504</v>
      </c>
      <c r="B341" s="186" t="s">
        <v>332</v>
      </c>
      <c r="C341" s="196">
        <v>0</v>
      </c>
    </row>
    <row r="342" s="34" customFormat="1" ht="17.1" hidden="1" customHeight="1" spans="1:3">
      <c r="A342" s="186">
        <v>2040505</v>
      </c>
      <c r="B342" s="186" t="s">
        <v>333</v>
      </c>
      <c r="C342" s="196">
        <v>0</v>
      </c>
    </row>
    <row r="343" s="34" customFormat="1" ht="17.1" hidden="1" customHeight="1" spans="1:3">
      <c r="A343" s="186">
        <v>2040506</v>
      </c>
      <c r="B343" s="186" t="s">
        <v>334</v>
      </c>
      <c r="C343" s="196">
        <v>0</v>
      </c>
    </row>
    <row r="344" s="34" customFormat="1" ht="17.1" hidden="1" customHeight="1" spans="1:3">
      <c r="A344" s="186">
        <v>2040550</v>
      </c>
      <c r="B344" s="186" t="s">
        <v>137</v>
      </c>
      <c r="C344" s="196">
        <v>0</v>
      </c>
    </row>
    <row r="345" s="34" customFormat="1" ht="17.1" customHeight="1" spans="1:3">
      <c r="A345" s="186">
        <v>2040599</v>
      </c>
      <c r="B345" s="186" t="s">
        <v>335</v>
      </c>
      <c r="C345" s="196">
        <v>3063</v>
      </c>
    </row>
    <row r="346" s="34" customFormat="1" ht="17.1" customHeight="1" spans="1:3">
      <c r="A346" s="186">
        <v>20406</v>
      </c>
      <c r="B346" s="189" t="s">
        <v>336</v>
      </c>
      <c r="C346" s="196">
        <f>SUM(C347:C361)</f>
        <v>1744</v>
      </c>
    </row>
    <row r="347" s="34" customFormat="1" ht="17.1" customHeight="1" spans="1:3">
      <c r="A347" s="186">
        <v>2040601</v>
      </c>
      <c r="B347" s="186" t="s">
        <v>128</v>
      </c>
      <c r="C347" s="196">
        <v>780</v>
      </c>
    </row>
    <row r="348" s="34" customFormat="1" ht="17.1" hidden="1" customHeight="1" spans="1:3">
      <c r="A348" s="186">
        <v>2040602</v>
      </c>
      <c r="B348" s="186" t="s">
        <v>129</v>
      </c>
      <c r="C348" s="196">
        <v>0</v>
      </c>
    </row>
    <row r="349" s="34" customFormat="1" ht="17.1" hidden="1" customHeight="1" spans="1:3">
      <c r="A349" s="186">
        <v>2040603</v>
      </c>
      <c r="B349" s="186" t="s">
        <v>130</v>
      </c>
      <c r="C349" s="196">
        <v>0</v>
      </c>
    </row>
    <row r="350" s="34" customFormat="1" ht="17.1" hidden="1" customHeight="1" spans="1:3">
      <c r="A350" s="186">
        <v>2040604</v>
      </c>
      <c r="B350" s="186" t="s">
        <v>337</v>
      </c>
      <c r="C350" s="196">
        <v>0</v>
      </c>
    </row>
    <row r="351" s="34" customFormat="1" ht="17.1" customHeight="1" spans="1:3">
      <c r="A351" s="186">
        <v>2040605</v>
      </c>
      <c r="B351" s="186" t="s">
        <v>338</v>
      </c>
      <c r="C351" s="196">
        <v>312</v>
      </c>
    </row>
    <row r="352" s="34" customFormat="1" ht="17.1" customHeight="1" spans="1:3">
      <c r="A352" s="186">
        <v>2040606</v>
      </c>
      <c r="B352" s="186" t="s">
        <v>339</v>
      </c>
      <c r="C352" s="196">
        <v>50</v>
      </c>
    </row>
    <row r="353" s="34" customFormat="1" ht="17.1" customHeight="1" spans="1:3">
      <c r="A353" s="186">
        <v>2040607</v>
      </c>
      <c r="B353" s="186" t="s">
        <v>340</v>
      </c>
      <c r="C353" s="196">
        <v>65</v>
      </c>
    </row>
    <row r="354" s="34" customFormat="1" ht="17.1" hidden="1" customHeight="1" spans="1:3">
      <c r="A354" s="186">
        <v>2040608</v>
      </c>
      <c r="B354" s="186" t="s">
        <v>341</v>
      </c>
      <c r="C354" s="196">
        <v>0</v>
      </c>
    </row>
    <row r="355" s="34" customFormat="1" ht="17.1" hidden="1" customHeight="1" spans="1:3">
      <c r="A355" s="186">
        <v>2040609</v>
      </c>
      <c r="B355" s="186" t="s">
        <v>342</v>
      </c>
      <c r="C355" s="196">
        <v>0</v>
      </c>
    </row>
    <row r="356" s="34" customFormat="1" ht="17.1" customHeight="1" spans="1:3">
      <c r="A356" s="186">
        <v>2040610</v>
      </c>
      <c r="B356" s="186" t="s">
        <v>343</v>
      </c>
      <c r="C356" s="196">
        <v>65</v>
      </c>
    </row>
    <row r="357" s="34" customFormat="1" ht="17.1" hidden="1" customHeight="1" spans="1:3">
      <c r="A357" s="186">
        <v>2040611</v>
      </c>
      <c r="B357" s="186" t="s">
        <v>344</v>
      </c>
      <c r="C357" s="196">
        <v>0</v>
      </c>
    </row>
    <row r="358" s="34" customFormat="1" ht="17.1" hidden="1" customHeight="1" spans="1:3">
      <c r="A358" s="186">
        <v>2040612</v>
      </c>
      <c r="B358" s="186" t="s">
        <v>345</v>
      </c>
      <c r="C358" s="196">
        <v>0</v>
      </c>
    </row>
    <row r="359" s="34" customFormat="1" ht="17.1" hidden="1" customHeight="1" spans="1:3">
      <c r="A359" s="186">
        <v>2040613</v>
      </c>
      <c r="B359" s="186" t="s">
        <v>169</v>
      </c>
      <c r="C359" s="196">
        <v>0</v>
      </c>
    </row>
    <row r="360" s="34" customFormat="1" ht="17.1" hidden="1" customHeight="1" spans="1:3">
      <c r="A360" s="186">
        <v>2040650</v>
      </c>
      <c r="B360" s="186" t="s">
        <v>137</v>
      </c>
      <c r="C360" s="196">
        <v>0</v>
      </c>
    </row>
    <row r="361" s="34" customFormat="1" ht="17.1" customHeight="1" spans="1:3">
      <c r="A361" s="186">
        <v>2040699</v>
      </c>
      <c r="B361" s="186" t="s">
        <v>346</v>
      </c>
      <c r="C361" s="196">
        <v>472</v>
      </c>
    </row>
    <row r="362" s="34" customFormat="1" ht="17.1" hidden="1" customHeight="1" spans="1:3">
      <c r="A362" s="186">
        <v>20407</v>
      </c>
      <c r="B362" s="189" t="s">
        <v>347</v>
      </c>
      <c r="C362" s="196">
        <f>SUM(C363:C371)</f>
        <v>0</v>
      </c>
    </row>
    <row r="363" s="34" customFormat="1" ht="17.1" hidden="1" customHeight="1" spans="1:3">
      <c r="A363" s="186">
        <v>2040701</v>
      </c>
      <c r="B363" s="186" t="s">
        <v>128</v>
      </c>
      <c r="C363" s="196">
        <v>0</v>
      </c>
    </row>
    <row r="364" s="34" customFormat="1" ht="17.1" hidden="1" customHeight="1" spans="1:3">
      <c r="A364" s="186">
        <v>2040702</v>
      </c>
      <c r="B364" s="186" t="s">
        <v>129</v>
      </c>
      <c r="C364" s="196">
        <v>0</v>
      </c>
    </row>
    <row r="365" s="34" customFormat="1" ht="17.1" hidden="1" customHeight="1" spans="1:3">
      <c r="A365" s="186">
        <v>2040703</v>
      </c>
      <c r="B365" s="186" t="s">
        <v>130</v>
      </c>
      <c r="C365" s="196">
        <v>0</v>
      </c>
    </row>
    <row r="366" s="34" customFormat="1" ht="17.1" hidden="1" customHeight="1" spans="1:3">
      <c r="A366" s="186">
        <v>2040704</v>
      </c>
      <c r="B366" s="186" t="s">
        <v>348</v>
      </c>
      <c r="C366" s="196">
        <v>0</v>
      </c>
    </row>
    <row r="367" s="34" customFormat="1" ht="17.1" hidden="1" customHeight="1" spans="1:3">
      <c r="A367" s="186">
        <v>2040705</v>
      </c>
      <c r="B367" s="186" t="s">
        <v>349</v>
      </c>
      <c r="C367" s="196">
        <v>0</v>
      </c>
    </row>
    <row r="368" s="34" customFormat="1" ht="17.1" hidden="1" customHeight="1" spans="1:3">
      <c r="A368" s="186">
        <v>2040706</v>
      </c>
      <c r="B368" s="186" t="s">
        <v>350</v>
      </c>
      <c r="C368" s="196">
        <v>0</v>
      </c>
    </row>
    <row r="369" s="34" customFormat="1" ht="17.1" hidden="1" customHeight="1" spans="1:3">
      <c r="A369" s="186">
        <v>2040707</v>
      </c>
      <c r="B369" s="186" t="s">
        <v>169</v>
      </c>
      <c r="C369" s="196">
        <v>0</v>
      </c>
    </row>
    <row r="370" s="34" customFormat="1" ht="17.1" hidden="1" customHeight="1" spans="1:3">
      <c r="A370" s="186">
        <v>2040750</v>
      </c>
      <c r="B370" s="186" t="s">
        <v>137</v>
      </c>
      <c r="C370" s="196">
        <v>0</v>
      </c>
    </row>
    <row r="371" s="34" customFormat="1" ht="17.1" hidden="1" customHeight="1" spans="1:3">
      <c r="A371" s="186">
        <v>2040799</v>
      </c>
      <c r="B371" s="186" t="s">
        <v>351</v>
      </c>
      <c r="C371" s="196">
        <v>0</v>
      </c>
    </row>
    <row r="372" s="34" customFormat="1" ht="17.1" customHeight="1" spans="1:3">
      <c r="A372" s="186">
        <v>20408</v>
      </c>
      <c r="B372" s="189" t="s">
        <v>352</v>
      </c>
      <c r="C372" s="196">
        <f>SUM(C373:C381)</f>
        <v>332</v>
      </c>
    </row>
    <row r="373" s="34" customFormat="1" ht="17.1" hidden="1" customHeight="1" spans="1:3">
      <c r="A373" s="186">
        <v>2040801</v>
      </c>
      <c r="B373" s="186" t="s">
        <v>128</v>
      </c>
      <c r="C373" s="196">
        <v>0</v>
      </c>
    </row>
    <row r="374" s="34" customFormat="1" ht="17.1" customHeight="1" spans="1:3">
      <c r="A374" s="186">
        <v>2040802</v>
      </c>
      <c r="B374" s="186" t="s">
        <v>129</v>
      </c>
      <c r="C374" s="196">
        <v>332</v>
      </c>
    </row>
    <row r="375" s="34" customFormat="1" ht="17.1" hidden="1" customHeight="1" spans="1:3">
      <c r="A375" s="186">
        <v>2040803</v>
      </c>
      <c r="B375" s="186" t="s">
        <v>130</v>
      </c>
      <c r="C375" s="196">
        <v>0</v>
      </c>
    </row>
    <row r="376" s="34" customFormat="1" ht="17.1" hidden="1" customHeight="1" spans="1:3">
      <c r="A376" s="186">
        <v>2040804</v>
      </c>
      <c r="B376" s="186" t="s">
        <v>353</v>
      </c>
      <c r="C376" s="196">
        <v>0</v>
      </c>
    </row>
    <row r="377" s="34" customFormat="1" ht="17.1" hidden="1" customHeight="1" spans="1:3">
      <c r="A377" s="186">
        <v>2040805</v>
      </c>
      <c r="B377" s="186" t="s">
        <v>354</v>
      </c>
      <c r="C377" s="196">
        <v>0</v>
      </c>
    </row>
    <row r="378" s="34" customFormat="1" ht="17.1" hidden="1" customHeight="1" spans="1:3">
      <c r="A378" s="186">
        <v>2040806</v>
      </c>
      <c r="B378" s="186" t="s">
        <v>355</v>
      </c>
      <c r="C378" s="196">
        <v>0</v>
      </c>
    </row>
    <row r="379" s="34" customFormat="1" ht="17.1" hidden="1" customHeight="1" spans="1:3">
      <c r="A379" s="186">
        <v>2040807</v>
      </c>
      <c r="B379" s="186" t="s">
        <v>169</v>
      </c>
      <c r="C379" s="196">
        <v>0</v>
      </c>
    </row>
    <row r="380" s="34" customFormat="1" ht="17.1" hidden="1" customHeight="1" spans="1:3">
      <c r="A380" s="186">
        <v>2040850</v>
      </c>
      <c r="B380" s="186" t="s">
        <v>137</v>
      </c>
      <c r="C380" s="196">
        <v>0</v>
      </c>
    </row>
    <row r="381" s="34" customFormat="1" ht="17.1" hidden="1" customHeight="1" spans="1:3">
      <c r="A381" s="186">
        <v>2040899</v>
      </c>
      <c r="B381" s="186" t="s">
        <v>356</v>
      </c>
      <c r="C381" s="196">
        <v>0</v>
      </c>
    </row>
    <row r="382" s="34" customFormat="1" ht="17.1" hidden="1" customHeight="1" spans="1:3">
      <c r="A382" s="186">
        <v>20409</v>
      </c>
      <c r="B382" s="189" t="s">
        <v>357</v>
      </c>
      <c r="C382" s="196">
        <f>SUM(C383:C389)</f>
        <v>0</v>
      </c>
    </row>
    <row r="383" s="34" customFormat="1" ht="17.1" hidden="1" customHeight="1" spans="1:3">
      <c r="A383" s="186">
        <v>2040901</v>
      </c>
      <c r="B383" s="186" t="s">
        <v>128</v>
      </c>
      <c r="C383" s="196">
        <v>0</v>
      </c>
    </row>
    <row r="384" s="34" customFormat="1" ht="17.1" hidden="1" customHeight="1" spans="1:3">
      <c r="A384" s="186">
        <v>2040902</v>
      </c>
      <c r="B384" s="186" t="s">
        <v>129</v>
      </c>
      <c r="C384" s="196">
        <v>0</v>
      </c>
    </row>
    <row r="385" s="34" customFormat="1" ht="17.1" hidden="1" customHeight="1" spans="1:3">
      <c r="A385" s="186">
        <v>2040903</v>
      </c>
      <c r="B385" s="186" t="s">
        <v>130</v>
      </c>
      <c r="C385" s="196">
        <v>0</v>
      </c>
    </row>
    <row r="386" s="34" customFormat="1" ht="17.1" hidden="1" customHeight="1" spans="1:3">
      <c r="A386" s="186">
        <v>2040904</v>
      </c>
      <c r="B386" s="186" t="s">
        <v>358</v>
      </c>
      <c r="C386" s="196">
        <v>0</v>
      </c>
    </row>
    <row r="387" s="34" customFormat="1" ht="17.1" hidden="1" customHeight="1" spans="1:3">
      <c r="A387" s="186">
        <v>2040905</v>
      </c>
      <c r="B387" s="186" t="s">
        <v>359</v>
      </c>
      <c r="C387" s="196">
        <v>0</v>
      </c>
    </row>
    <row r="388" s="34" customFormat="1" ht="17.1" hidden="1" customHeight="1" spans="1:3">
      <c r="A388" s="186">
        <v>2040950</v>
      </c>
      <c r="B388" s="186" t="s">
        <v>137</v>
      </c>
      <c r="C388" s="196">
        <v>0</v>
      </c>
    </row>
    <row r="389" s="34" customFormat="1" ht="17.1" hidden="1" customHeight="1" spans="1:3">
      <c r="A389" s="186">
        <v>2040999</v>
      </c>
      <c r="B389" s="186" t="s">
        <v>360</v>
      </c>
      <c r="C389" s="196">
        <v>0</v>
      </c>
    </row>
    <row r="390" s="34" customFormat="1" ht="17.1" hidden="1" customHeight="1" spans="1:3">
      <c r="A390" s="186">
        <v>20410</v>
      </c>
      <c r="B390" s="189" t="s">
        <v>361</v>
      </c>
      <c r="C390" s="196">
        <f>SUM(C391:C395)</f>
        <v>0</v>
      </c>
    </row>
    <row r="391" s="34" customFormat="1" ht="17.1" hidden="1" customHeight="1" spans="1:3">
      <c r="A391" s="186">
        <v>2041001</v>
      </c>
      <c r="B391" s="186" t="s">
        <v>128</v>
      </c>
      <c r="C391" s="196">
        <v>0</v>
      </c>
    </row>
    <row r="392" s="34" customFormat="1" ht="17.1" hidden="1" customHeight="1" spans="1:3">
      <c r="A392" s="186">
        <v>2041002</v>
      </c>
      <c r="B392" s="186" t="s">
        <v>129</v>
      </c>
      <c r="C392" s="196">
        <v>0</v>
      </c>
    </row>
    <row r="393" s="34" customFormat="1" ht="17.1" hidden="1" customHeight="1" spans="1:3">
      <c r="A393" s="186">
        <v>2041006</v>
      </c>
      <c r="B393" s="186" t="s">
        <v>169</v>
      </c>
      <c r="C393" s="196">
        <v>0</v>
      </c>
    </row>
    <row r="394" s="34" customFormat="1" ht="17.1" hidden="1" customHeight="1" spans="1:3">
      <c r="A394" s="186">
        <v>2041007</v>
      </c>
      <c r="B394" s="186" t="s">
        <v>362</v>
      </c>
      <c r="C394" s="196">
        <v>0</v>
      </c>
    </row>
    <row r="395" s="34" customFormat="1" ht="17.1" hidden="1" customHeight="1" spans="1:3">
      <c r="A395" s="186">
        <v>2041099</v>
      </c>
      <c r="B395" s="186" t="s">
        <v>363</v>
      </c>
      <c r="C395" s="196">
        <v>0</v>
      </c>
    </row>
    <row r="396" s="34" customFormat="1" ht="17.1" customHeight="1" spans="1:3">
      <c r="A396" s="186">
        <v>20499</v>
      </c>
      <c r="B396" s="189" t="s">
        <v>364</v>
      </c>
      <c r="C396" s="196">
        <f>C397</f>
        <v>71</v>
      </c>
    </row>
    <row r="397" s="34" customFormat="1" ht="17.1" customHeight="1" spans="1:3">
      <c r="A397" s="186">
        <v>2049901</v>
      </c>
      <c r="B397" s="186" t="s">
        <v>365</v>
      </c>
      <c r="C397" s="196">
        <v>71</v>
      </c>
    </row>
    <row r="398" s="34" customFormat="1" ht="17.1" customHeight="1" spans="1:3">
      <c r="A398" s="186">
        <v>205</v>
      </c>
      <c r="B398" s="189" t="s">
        <v>366</v>
      </c>
      <c r="C398" s="196">
        <f>SUM(C399,C404,C413,C420,C426,C430,C434,C438,C444,C451)</f>
        <v>224454</v>
      </c>
    </row>
    <row r="399" s="34" customFormat="1" ht="17.1" customHeight="1" spans="1:3">
      <c r="A399" s="186">
        <v>20501</v>
      </c>
      <c r="B399" s="189" t="s">
        <v>367</v>
      </c>
      <c r="C399" s="196">
        <f>SUM(C400:C403)</f>
        <v>17300</v>
      </c>
    </row>
    <row r="400" s="34" customFormat="1" ht="17.1" customHeight="1" spans="1:3">
      <c r="A400" s="186">
        <v>2050101</v>
      </c>
      <c r="B400" s="186" t="s">
        <v>128</v>
      </c>
      <c r="C400" s="196">
        <v>1869</v>
      </c>
    </row>
    <row r="401" s="34" customFormat="1" ht="17.1" hidden="1" customHeight="1" spans="1:3">
      <c r="A401" s="186">
        <v>2050102</v>
      </c>
      <c r="B401" s="186" t="s">
        <v>129</v>
      </c>
      <c r="C401" s="196">
        <v>0</v>
      </c>
    </row>
    <row r="402" s="34" customFormat="1" ht="17.1" hidden="1" customHeight="1" spans="1:3">
      <c r="A402" s="186">
        <v>2050103</v>
      </c>
      <c r="B402" s="186" t="s">
        <v>130</v>
      </c>
      <c r="C402" s="196">
        <v>0</v>
      </c>
    </row>
    <row r="403" s="34" customFormat="1" ht="17.1" customHeight="1" spans="1:3">
      <c r="A403" s="186">
        <v>2050199</v>
      </c>
      <c r="B403" s="186" t="s">
        <v>368</v>
      </c>
      <c r="C403" s="196">
        <v>15431</v>
      </c>
    </row>
    <row r="404" s="34" customFormat="1" ht="17.1" customHeight="1" spans="1:3">
      <c r="A404" s="186">
        <v>20502</v>
      </c>
      <c r="B404" s="189" t="s">
        <v>369</v>
      </c>
      <c r="C404" s="196">
        <f>SUM(C405:C412)</f>
        <v>167781</v>
      </c>
    </row>
    <row r="405" s="34" customFormat="1" ht="17.1" customHeight="1" spans="1:3">
      <c r="A405" s="186">
        <v>2050201</v>
      </c>
      <c r="B405" s="186" t="s">
        <v>370</v>
      </c>
      <c r="C405" s="196">
        <v>11776</v>
      </c>
    </row>
    <row r="406" s="34" customFormat="1" ht="17.1" customHeight="1" spans="1:3">
      <c r="A406" s="186">
        <v>2050202</v>
      </c>
      <c r="B406" s="186" t="s">
        <v>371</v>
      </c>
      <c r="C406" s="196">
        <v>62829</v>
      </c>
    </row>
    <row r="407" s="34" customFormat="1" ht="17.1" customHeight="1" spans="1:3">
      <c r="A407" s="186">
        <v>2050203</v>
      </c>
      <c r="B407" s="186" t="s">
        <v>372</v>
      </c>
      <c r="C407" s="196">
        <v>35821</v>
      </c>
    </row>
    <row r="408" s="34" customFormat="1" ht="17.1" customHeight="1" spans="1:3">
      <c r="A408" s="186">
        <v>2050204</v>
      </c>
      <c r="B408" s="186" t="s">
        <v>373</v>
      </c>
      <c r="C408" s="196">
        <v>19942</v>
      </c>
    </row>
    <row r="409" s="34" customFormat="1" ht="17.1" hidden="1" customHeight="1" spans="1:3">
      <c r="A409" s="186">
        <v>2050205</v>
      </c>
      <c r="B409" s="186" t="s">
        <v>374</v>
      </c>
      <c r="C409" s="196">
        <v>0</v>
      </c>
    </row>
    <row r="410" s="34" customFormat="1" ht="17.1" hidden="1" customHeight="1" spans="1:3">
      <c r="A410" s="186">
        <v>2050206</v>
      </c>
      <c r="B410" s="186" t="s">
        <v>375</v>
      </c>
      <c r="C410" s="196">
        <v>0</v>
      </c>
    </row>
    <row r="411" s="34" customFormat="1" ht="17.1" hidden="1" customHeight="1" spans="1:3">
      <c r="A411" s="186">
        <v>2050207</v>
      </c>
      <c r="B411" s="186" t="s">
        <v>376</v>
      </c>
      <c r="C411" s="196">
        <v>0</v>
      </c>
    </row>
    <row r="412" s="34" customFormat="1" ht="17.1" customHeight="1" spans="1:3">
      <c r="A412" s="186">
        <v>2050299</v>
      </c>
      <c r="B412" s="186" t="s">
        <v>377</v>
      </c>
      <c r="C412" s="196">
        <v>37413</v>
      </c>
    </row>
    <row r="413" s="34" customFormat="1" ht="17.1" customHeight="1" spans="1:3">
      <c r="A413" s="186">
        <v>20503</v>
      </c>
      <c r="B413" s="189" t="s">
        <v>378</v>
      </c>
      <c r="C413" s="196">
        <f>SUM(C414:C419)</f>
        <v>22613</v>
      </c>
    </row>
    <row r="414" s="34" customFormat="1" ht="17.1" hidden="1" customHeight="1" spans="1:3">
      <c r="A414" s="186">
        <v>2050301</v>
      </c>
      <c r="B414" s="186" t="s">
        <v>379</v>
      </c>
      <c r="C414" s="196">
        <v>0</v>
      </c>
    </row>
    <row r="415" s="34" customFormat="1" ht="17.1" hidden="1" customHeight="1" spans="1:3">
      <c r="A415" s="186">
        <v>2050302</v>
      </c>
      <c r="B415" s="186" t="s">
        <v>380</v>
      </c>
      <c r="C415" s="196">
        <v>0</v>
      </c>
    </row>
    <row r="416" s="34" customFormat="1" ht="17.1" hidden="1" customHeight="1" spans="1:3">
      <c r="A416" s="186">
        <v>2050303</v>
      </c>
      <c r="B416" s="186" t="s">
        <v>381</v>
      </c>
      <c r="C416" s="196">
        <v>0</v>
      </c>
    </row>
    <row r="417" s="34" customFormat="1" ht="17.1" customHeight="1" spans="1:3">
      <c r="A417" s="186">
        <v>2050304</v>
      </c>
      <c r="B417" s="186" t="s">
        <v>382</v>
      </c>
      <c r="C417" s="196">
        <v>13295</v>
      </c>
    </row>
    <row r="418" s="34" customFormat="1" ht="17.1" customHeight="1" spans="1:3">
      <c r="A418" s="186">
        <v>2050305</v>
      </c>
      <c r="B418" s="186" t="s">
        <v>383</v>
      </c>
      <c r="C418" s="196">
        <v>6318</v>
      </c>
    </row>
    <row r="419" s="34" customFormat="1" ht="17.1" customHeight="1" spans="1:3">
      <c r="A419" s="186">
        <v>2050399</v>
      </c>
      <c r="B419" s="186" t="s">
        <v>384</v>
      </c>
      <c r="C419" s="196">
        <v>3000</v>
      </c>
    </row>
    <row r="420" s="34" customFormat="1" ht="17.1" hidden="1" customHeight="1" spans="1:3">
      <c r="A420" s="186">
        <v>20504</v>
      </c>
      <c r="B420" s="189" t="s">
        <v>385</v>
      </c>
      <c r="C420" s="196">
        <f>SUM(C421:C425)</f>
        <v>0</v>
      </c>
    </row>
    <row r="421" s="34" customFormat="1" ht="17.1" hidden="1" customHeight="1" spans="1:3">
      <c r="A421" s="186">
        <v>2050401</v>
      </c>
      <c r="B421" s="186" t="s">
        <v>386</v>
      </c>
      <c r="C421" s="196">
        <v>0</v>
      </c>
    </row>
    <row r="422" s="34" customFormat="1" ht="17.1" hidden="1" customHeight="1" spans="1:3">
      <c r="A422" s="186">
        <v>2050402</v>
      </c>
      <c r="B422" s="186" t="s">
        <v>387</v>
      </c>
      <c r="C422" s="196">
        <v>0</v>
      </c>
    </row>
    <row r="423" s="34" customFormat="1" ht="17.1" hidden="1" customHeight="1" spans="1:3">
      <c r="A423" s="186">
        <v>2050403</v>
      </c>
      <c r="B423" s="186" t="s">
        <v>388</v>
      </c>
      <c r="C423" s="196">
        <v>0</v>
      </c>
    </row>
    <row r="424" s="34" customFormat="1" ht="17.1" hidden="1" customHeight="1" spans="1:3">
      <c r="A424" s="186">
        <v>2050404</v>
      </c>
      <c r="B424" s="186" t="s">
        <v>389</v>
      </c>
      <c r="C424" s="196">
        <v>0</v>
      </c>
    </row>
    <row r="425" s="34" customFormat="1" ht="17.1" hidden="1" customHeight="1" spans="1:3">
      <c r="A425" s="186">
        <v>2050499</v>
      </c>
      <c r="B425" s="186" t="s">
        <v>390</v>
      </c>
      <c r="C425" s="196">
        <v>0</v>
      </c>
    </row>
    <row r="426" s="34" customFormat="1" ht="17.1" hidden="1" customHeight="1" spans="1:3">
      <c r="A426" s="186">
        <v>20505</v>
      </c>
      <c r="B426" s="189" t="s">
        <v>391</v>
      </c>
      <c r="C426" s="196">
        <f>SUM(C427:C429)</f>
        <v>0</v>
      </c>
    </row>
    <row r="427" s="34" customFormat="1" ht="17.1" hidden="1" customHeight="1" spans="1:3">
      <c r="A427" s="186">
        <v>2050501</v>
      </c>
      <c r="B427" s="186" t="s">
        <v>392</v>
      </c>
      <c r="C427" s="196">
        <v>0</v>
      </c>
    </row>
    <row r="428" s="34" customFormat="1" ht="17.1" hidden="1" customHeight="1" spans="1:3">
      <c r="A428" s="186">
        <v>2050502</v>
      </c>
      <c r="B428" s="186" t="s">
        <v>393</v>
      </c>
      <c r="C428" s="196">
        <v>0</v>
      </c>
    </row>
    <row r="429" s="34" customFormat="1" ht="17.1" hidden="1" customHeight="1" spans="1:3">
      <c r="A429" s="186">
        <v>2050599</v>
      </c>
      <c r="B429" s="186" t="s">
        <v>394</v>
      </c>
      <c r="C429" s="196">
        <v>0</v>
      </c>
    </row>
    <row r="430" s="34" customFormat="1" ht="17.1" hidden="1" customHeight="1" spans="1:3">
      <c r="A430" s="186">
        <v>20506</v>
      </c>
      <c r="B430" s="189" t="s">
        <v>395</v>
      </c>
      <c r="C430" s="196">
        <f>SUM(C431:C433)</f>
        <v>0</v>
      </c>
    </row>
    <row r="431" s="34" customFormat="1" ht="17.1" hidden="1" customHeight="1" spans="1:3">
      <c r="A431" s="186">
        <v>2050601</v>
      </c>
      <c r="B431" s="186" t="s">
        <v>396</v>
      </c>
      <c r="C431" s="196">
        <v>0</v>
      </c>
    </row>
    <row r="432" s="34" customFormat="1" ht="17.1" hidden="1" customHeight="1" spans="1:3">
      <c r="A432" s="186">
        <v>2050602</v>
      </c>
      <c r="B432" s="186" t="s">
        <v>397</v>
      </c>
      <c r="C432" s="196">
        <v>0</v>
      </c>
    </row>
    <row r="433" s="34" customFormat="1" ht="17.1" hidden="1" customHeight="1" spans="1:3">
      <c r="A433" s="186">
        <v>2050699</v>
      </c>
      <c r="B433" s="186" t="s">
        <v>398</v>
      </c>
      <c r="C433" s="196">
        <v>0</v>
      </c>
    </row>
    <row r="434" s="34" customFormat="1" ht="17.1" customHeight="1" spans="1:3">
      <c r="A434" s="186">
        <v>20507</v>
      </c>
      <c r="B434" s="189" t="s">
        <v>399</v>
      </c>
      <c r="C434" s="196">
        <f>SUM(C435:C437)</f>
        <v>1086</v>
      </c>
    </row>
    <row r="435" s="34" customFormat="1" ht="17.1" customHeight="1" spans="1:3">
      <c r="A435" s="186">
        <v>2050701</v>
      </c>
      <c r="B435" s="186" t="s">
        <v>400</v>
      </c>
      <c r="C435" s="196">
        <v>1086</v>
      </c>
    </row>
    <row r="436" s="34" customFormat="1" ht="17.1" hidden="1" customHeight="1" spans="1:3">
      <c r="A436" s="186">
        <v>2050702</v>
      </c>
      <c r="B436" s="186" t="s">
        <v>401</v>
      </c>
      <c r="C436" s="196">
        <v>0</v>
      </c>
    </row>
    <row r="437" s="34" customFormat="1" ht="17.1" hidden="1" customHeight="1" spans="1:3">
      <c r="A437" s="186">
        <v>2050799</v>
      </c>
      <c r="B437" s="186" t="s">
        <v>402</v>
      </c>
      <c r="C437" s="196">
        <v>0</v>
      </c>
    </row>
    <row r="438" s="34" customFormat="1" ht="17.1" customHeight="1" spans="1:3">
      <c r="A438" s="186">
        <v>20508</v>
      </c>
      <c r="B438" s="189" t="s">
        <v>403</v>
      </c>
      <c r="C438" s="196">
        <f>SUM(C439:C443)</f>
        <v>756</v>
      </c>
    </row>
    <row r="439" s="34" customFormat="1" ht="17.1" customHeight="1" spans="1:3">
      <c r="A439" s="186">
        <v>2050801</v>
      </c>
      <c r="B439" s="186" t="s">
        <v>404</v>
      </c>
      <c r="C439" s="196">
        <v>614</v>
      </c>
    </row>
    <row r="440" s="34" customFormat="1" ht="17.1" customHeight="1" spans="1:3">
      <c r="A440" s="186">
        <v>2050802</v>
      </c>
      <c r="B440" s="186" t="s">
        <v>405</v>
      </c>
      <c r="C440" s="196">
        <v>142</v>
      </c>
    </row>
    <row r="441" s="34" customFormat="1" ht="17.1" hidden="1" customHeight="1" spans="1:3">
      <c r="A441" s="186">
        <v>2050803</v>
      </c>
      <c r="B441" s="186" t="s">
        <v>406</v>
      </c>
      <c r="C441" s="196">
        <v>0</v>
      </c>
    </row>
    <row r="442" s="34" customFormat="1" ht="17.1" hidden="1" customHeight="1" spans="1:3">
      <c r="A442" s="186">
        <v>2050804</v>
      </c>
      <c r="B442" s="186" t="s">
        <v>407</v>
      </c>
      <c r="C442" s="196">
        <v>0</v>
      </c>
    </row>
    <row r="443" s="34" customFormat="1" ht="17.1" hidden="1" customHeight="1" spans="1:3">
      <c r="A443" s="186">
        <v>2050899</v>
      </c>
      <c r="B443" s="186" t="s">
        <v>408</v>
      </c>
      <c r="C443" s="196">
        <v>0</v>
      </c>
    </row>
    <row r="444" s="34" customFormat="1" ht="17.1" customHeight="1" spans="1:3">
      <c r="A444" s="186">
        <v>20509</v>
      </c>
      <c r="B444" s="189" t="s">
        <v>409</v>
      </c>
      <c r="C444" s="196">
        <f>SUM(C445:C450)</f>
        <v>12057</v>
      </c>
    </row>
    <row r="445" s="34" customFormat="1" ht="17.1" customHeight="1" spans="1:3">
      <c r="A445" s="186">
        <v>2050901</v>
      </c>
      <c r="B445" s="186" t="s">
        <v>410</v>
      </c>
      <c r="C445" s="196">
        <v>852</v>
      </c>
    </row>
    <row r="446" s="34" customFormat="1" ht="17.1" customHeight="1" spans="1:3">
      <c r="A446" s="186">
        <v>2050902</v>
      </c>
      <c r="B446" s="186" t="s">
        <v>411</v>
      </c>
      <c r="C446" s="196">
        <v>5000</v>
      </c>
    </row>
    <row r="447" s="34" customFormat="1" ht="17.1" customHeight="1" spans="1:3">
      <c r="A447" s="186">
        <v>2050903</v>
      </c>
      <c r="B447" s="186" t="s">
        <v>412</v>
      </c>
      <c r="C447" s="196">
        <v>4610</v>
      </c>
    </row>
    <row r="448" s="34" customFormat="1" ht="17.1" hidden="1" customHeight="1" spans="1:3">
      <c r="A448" s="186">
        <v>2050904</v>
      </c>
      <c r="B448" s="186" t="s">
        <v>413</v>
      </c>
      <c r="C448" s="196">
        <v>0</v>
      </c>
    </row>
    <row r="449" s="34" customFormat="1" ht="17.1" hidden="1" customHeight="1" spans="1:3">
      <c r="A449" s="186">
        <v>2050905</v>
      </c>
      <c r="B449" s="186" t="s">
        <v>414</v>
      </c>
      <c r="C449" s="196">
        <v>0</v>
      </c>
    </row>
    <row r="450" s="34" customFormat="1" ht="17.1" customHeight="1" spans="1:3">
      <c r="A450" s="186">
        <v>2050999</v>
      </c>
      <c r="B450" s="186" t="s">
        <v>415</v>
      </c>
      <c r="C450" s="196">
        <v>1595</v>
      </c>
    </row>
    <row r="451" s="34" customFormat="1" ht="17.1" customHeight="1" spans="1:3">
      <c r="A451" s="186">
        <v>20599</v>
      </c>
      <c r="B451" s="189" t="s">
        <v>416</v>
      </c>
      <c r="C451" s="196">
        <f>C452</f>
        <v>2861</v>
      </c>
    </row>
    <row r="452" s="34" customFormat="1" ht="17.1" customHeight="1" spans="1:3">
      <c r="A452" s="186">
        <v>2059999</v>
      </c>
      <c r="B452" s="186" t="s">
        <v>417</v>
      </c>
      <c r="C452" s="196">
        <v>2861</v>
      </c>
    </row>
    <row r="453" s="34" customFormat="1" ht="17.1" customHeight="1" spans="1:3">
      <c r="A453" s="186">
        <v>206</v>
      </c>
      <c r="B453" s="189" t="s">
        <v>418</v>
      </c>
      <c r="C453" s="196">
        <f>SUM(C454,C459,C468,C474,C480,C485,C490,C497,C501,C504)</f>
        <v>1053</v>
      </c>
    </row>
    <row r="454" s="34" customFormat="1" ht="17.1" customHeight="1" spans="1:3">
      <c r="A454" s="186">
        <v>20601</v>
      </c>
      <c r="B454" s="189" t="s">
        <v>419</v>
      </c>
      <c r="C454" s="196">
        <f>SUM(C455:C458)</f>
        <v>556</v>
      </c>
    </row>
    <row r="455" s="34" customFormat="1" ht="17.1" customHeight="1" spans="1:3">
      <c r="A455" s="186">
        <v>2060101</v>
      </c>
      <c r="B455" s="186" t="s">
        <v>128</v>
      </c>
      <c r="C455" s="196">
        <v>78</v>
      </c>
    </row>
    <row r="456" s="34" customFormat="1" ht="17.1" customHeight="1" spans="1:3">
      <c r="A456" s="186">
        <v>2060102</v>
      </c>
      <c r="B456" s="186" t="s">
        <v>129</v>
      </c>
      <c r="C456" s="196">
        <v>84</v>
      </c>
    </row>
    <row r="457" s="34" customFormat="1" ht="17.1" hidden="1" customHeight="1" spans="1:3">
      <c r="A457" s="186">
        <v>2060103</v>
      </c>
      <c r="B457" s="186" t="s">
        <v>130</v>
      </c>
      <c r="C457" s="196">
        <v>0</v>
      </c>
    </row>
    <row r="458" s="34" customFormat="1" ht="17.1" customHeight="1" spans="1:3">
      <c r="A458" s="186">
        <v>2060199</v>
      </c>
      <c r="B458" s="186" t="s">
        <v>420</v>
      </c>
      <c r="C458" s="196">
        <v>394</v>
      </c>
    </row>
    <row r="459" s="34" customFormat="1" ht="17.1" hidden="1" customHeight="1" spans="1:3">
      <c r="A459" s="186">
        <v>20602</v>
      </c>
      <c r="B459" s="189" t="s">
        <v>421</v>
      </c>
      <c r="C459" s="196">
        <f>SUM(C460:C467)</f>
        <v>0</v>
      </c>
    </row>
    <row r="460" s="34" customFormat="1" ht="17.1" hidden="1" customHeight="1" spans="1:3">
      <c r="A460" s="186">
        <v>2060201</v>
      </c>
      <c r="B460" s="186" t="s">
        <v>422</v>
      </c>
      <c r="C460" s="196">
        <v>0</v>
      </c>
    </row>
    <row r="461" s="34" customFormat="1" ht="17.1" hidden="1" customHeight="1" spans="1:3">
      <c r="A461" s="186">
        <v>2060202</v>
      </c>
      <c r="B461" s="186" t="s">
        <v>423</v>
      </c>
      <c r="C461" s="196">
        <v>0</v>
      </c>
    </row>
    <row r="462" s="34" customFormat="1" ht="17.1" hidden="1" customHeight="1" spans="1:3">
      <c r="A462" s="186">
        <v>2060203</v>
      </c>
      <c r="B462" s="186" t="s">
        <v>424</v>
      </c>
      <c r="C462" s="196">
        <v>0</v>
      </c>
    </row>
    <row r="463" s="34" customFormat="1" ht="17.1" hidden="1" customHeight="1" spans="1:3">
      <c r="A463" s="186">
        <v>2060204</v>
      </c>
      <c r="B463" s="186" t="s">
        <v>425</v>
      </c>
      <c r="C463" s="196">
        <v>0</v>
      </c>
    </row>
    <row r="464" s="34" customFormat="1" ht="17.1" hidden="1" customHeight="1" spans="1:3">
      <c r="A464" s="186">
        <v>2060205</v>
      </c>
      <c r="B464" s="186" t="s">
        <v>426</v>
      </c>
      <c r="C464" s="196">
        <v>0</v>
      </c>
    </row>
    <row r="465" s="34" customFormat="1" ht="17.1" hidden="1" customHeight="1" spans="1:3">
      <c r="A465" s="186">
        <v>2060206</v>
      </c>
      <c r="B465" s="186" t="s">
        <v>427</v>
      </c>
      <c r="C465" s="196">
        <v>0</v>
      </c>
    </row>
    <row r="466" s="34" customFormat="1" ht="17.1" hidden="1" customHeight="1" spans="1:3">
      <c r="A466" s="186">
        <v>2060207</v>
      </c>
      <c r="B466" s="186" t="s">
        <v>428</v>
      </c>
      <c r="C466" s="196">
        <v>0</v>
      </c>
    </row>
    <row r="467" s="34" customFormat="1" ht="17.1" hidden="1" customHeight="1" spans="1:3">
      <c r="A467" s="186">
        <v>2060299</v>
      </c>
      <c r="B467" s="186" t="s">
        <v>429</v>
      </c>
      <c r="C467" s="196">
        <v>0</v>
      </c>
    </row>
    <row r="468" s="34" customFormat="1" ht="17.1" hidden="1" customHeight="1" spans="1:3">
      <c r="A468" s="186">
        <v>20603</v>
      </c>
      <c r="B468" s="189" t="s">
        <v>430</v>
      </c>
      <c r="C468" s="196">
        <f>SUM(C469:C473)</f>
        <v>0</v>
      </c>
    </row>
    <row r="469" s="34" customFormat="1" ht="17.1" hidden="1" customHeight="1" spans="1:3">
      <c r="A469" s="186">
        <v>2060301</v>
      </c>
      <c r="B469" s="186" t="s">
        <v>422</v>
      </c>
      <c r="C469" s="196">
        <v>0</v>
      </c>
    </row>
    <row r="470" s="34" customFormat="1" ht="17.1" hidden="1" customHeight="1" spans="1:3">
      <c r="A470" s="186">
        <v>2060302</v>
      </c>
      <c r="B470" s="186" t="s">
        <v>431</v>
      </c>
      <c r="C470" s="196">
        <v>0</v>
      </c>
    </row>
    <row r="471" s="34" customFormat="1" ht="17.1" hidden="1" customHeight="1" spans="1:3">
      <c r="A471" s="186">
        <v>2060303</v>
      </c>
      <c r="B471" s="186" t="s">
        <v>432</v>
      </c>
      <c r="C471" s="196">
        <v>0</v>
      </c>
    </row>
    <row r="472" s="34" customFormat="1" ht="17.1" hidden="1" customHeight="1" spans="1:3">
      <c r="A472" s="186">
        <v>2060304</v>
      </c>
      <c r="B472" s="186" t="s">
        <v>433</v>
      </c>
      <c r="C472" s="196">
        <v>0</v>
      </c>
    </row>
    <row r="473" s="34" customFormat="1" ht="17.1" hidden="1" customHeight="1" spans="1:3">
      <c r="A473" s="186">
        <v>2060399</v>
      </c>
      <c r="B473" s="186" t="s">
        <v>434</v>
      </c>
      <c r="C473" s="196">
        <v>0</v>
      </c>
    </row>
    <row r="474" s="34" customFormat="1" ht="17.1" customHeight="1" spans="1:3">
      <c r="A474" s="186">
        <v>20604</v>
      </c>
      <c r="B474" s="189" t="s">
        <v>435</v>
      </c>
      <c r="C474" s="196">
        <f>SUM(C475:C479)</f>
        <v>363</v>
      </c>
    </row>
    <row r="475" s="34" customFormat="1" ht="17.1" hidden="1" customHeight="1" spans="1:3">
      <c r="A475" s="186">
        <v>2060401</v>
      </c>
      <c r="B475" s="186" t="s">
        <v>422</v>
      </c>
      <c r="C475" s="196">
        <v>0</v>
      </c>
    </row>
    <row r="476" s="34" customFormat="1" ht="17.1" hidden="1" customHeight="1" spans="1:3">
      <c r="A476" s="186">
        <v>2060402</v>
      </c>
      <c r="B476" s="186" t="s">
        <v>436</v>
      </c>
      <c r="C476" s="196">
        <v>0</v>
      </c>
    </row>
    <row r="477" s="34" customFormat="1" ht="17.1" hidden="1" customHeight="1" spans="1:3">
      <c r="A477" s="186">
        <v>2060403</v>
      </c>
      <c r="B477" s="186" t="s">
        <v>437</v>
      </c>
      <c r="C477" s="196">
        <v>0</v>
      </c>
    </row>
    <row r="478" s="34" customFormat="1" ht="17.1" hidden="1" customHeight="1" spans="1:3">
      <c r="A478" s="186">
        <v>2060404</v>
      </c>
      <c r="B478" s="186" t="s">
        <v>438</v>
      </c>
      <c r="C478" s="196">
        <v>0</v>
      </c>
    </row>
    <row r="479" s="34" customFormat="1" ht="17.1" customHeight="1" spans="1:3">
      <c r="A479" s="186">
        <v>2060499</v>
      </c>
      <c r="B479" s="186" t="s">
        <v>439</v>
      </c>
      <c r="C479" s="196">
        <v>363</v>
      </c>
    </row>
    <row r="480" s="34" customFormat="1" ht="17.1" hidden="1" customHeight="1" spans="1:3">
      <c r="A480" s="186">
        <v>20605</v>
      </c>
      <c r="B480" s="189" t="s">
        <v>440</v>
      </c>
      <c r="C480" s="196">
        <f>SUM(C481:C484)</f>
        <v>0</v>
      </c>
    </row>
    <row r="481" s="34" customFormat="1" ht="17.1" hidden="1" customHeight="1" spans="1:3">
      <c r="A481" s="186">
        <v>2060501</v>
      </c>
      <c r="B481" s="186" t="s">
        <v>422</v>
      </c>
      <c r="C481" s="196">
        <v>0</v>
      </c>
    </row>
    <row r="482" s="34" customFormat="1" ht="17.1" hidden="1" customHeight="1" spans="1:3">
      <c r="A482" s="186">
        <v>2060502</v>
      </c>
      <c r="B482" s="186" t="s">
        <v>441</v>
      </c>
      <c r="C482" s="196">
        <v>0</v>
      </c>
    </row>
    <row r="483" s="34" customFormat="1" ht="17.1" hidden="1" customHeight="1" spans="1:3">
      <c r="A483" s="186">
        <v>2060503</v>
      </c>
      <c r="B483" s="186" t="s">
        <v>442</v>
      </c>
      <c r="C483" s="196">
        <v>0</v>
      </c>
    </row>
    <row r="484" s="34" customFormat="1" ht="17.1" hidden="1" customHeight="1" spans="1:3">
      <c r="A484" s="186">
        <v>2060599</v>
      </c>
      <c r="B484" s="186" t="s">
        <v>443</v>
      </c>
      <c r="C484" s="196">
        <v>0</v>
      </c>
    </row>
    <row r="485" s="34" customFormat="1" ht="17.1" hidden="1" customHeight="1" spans="1:3">
      <c r="A485" s="186">
        <v>20606</v>
      </c>
      <c r="B485" s="189" t="s">
        <v>444</v>
      </c>
      <c r="C485" s="196">
        <f>SUM(C486:C489)</f>
        <v>0</v>
      </c>
    </row>
    <row r="486" s="34" customFormat="1" ht="17.1" hidden="1" customHeight="1" spans="1:3">
      <c r="A486" s="186">
        <v>2060601</v>
      </c>
      <c r="B486" s="186" t="s">
        <v>445</v>
      </c>
      <c r="C486" s="196">
        <v>0</v>
      </c>
    </row>
    <row r="487" s="34" customFormat="1" ht="17.1" hidden="1" customHeight="1" spans="1:3">
      <c r="A487" s="186">
        <v>2060602</v>
      </c>
      <c r="B487" s="186" t="s">
        <v>446</v>
      </c>
      <c r="C487" s="196">
        <v>0</v>
      </c>
    </row>
    <row r="488" s="34" customFormat="1" ht="17.1" hidden="1" customHeight="1" spans="1:3">
      <c r="A488" s="186">
        <v>2060603</v>
      </c>
      <c r="B488" s="186" t="s">
        <v>447</v>
      </c>
      <c r="C488" s="196">
        <v>0</v>
      </c>
    </row>
    <row r="489" s="34" customFormat="1" ht="17.1" hidden="1" customHeight="1" spans="1:3">
      <c r="A489" s="186">
        <v>2060699</v>
      </c>
      <c r="B489" s="186" t="s">
        <v>448</v>
      </c>
      <c r="C489" s="196">
        <v>0</v>
      </c>
    </row>
    <row r="490" s="34" customFormat="1" ht="17.1" customHeight="1" spans="1:3">
      <c r="A490" s="186">
        <v>20607</v>
      </c>
      <c r="B490" s="189" t="s">
        <v>449</v>
      </c>
      <c r="C490" s="196">
        <f>SUM(C491:C496)</f>
        <v>39</v>
      </c>
    </row>
    <row r="491" s="34" customFormat="1" ht="17.1" hidden="1" customHeight="1" spans="1:3">
      <c r="A491" s="186">
        <v>2060701</v>
      </c>
      <c r="B491" s="186" t="s">
        <v>422</v>
      </c>
      <c r="C491" s="196">
        <v>0</v>
      </c>
    </row>
    <row r="492" s="34" customFormat="1" ht="17.1" hidden="1" customHeight="1" spans="1:3">
      <c r="A492" s="186">
        <v>2060702</v>
      </c>
      <c r="B492" s="186" t="s">
        <v>450</v>
      </c>
      <c r="C492" s="196">
        <v>0</v>
      </c>
    </row>
    <row r="493" s="34" customFormat="1" ht="17.1" hidden="1" customHeight="1" spans="1:3">
      <c r="A493" s="186">
        <v>2060703</v>
      </c>
      <c r="B493" s="186" t="s">
        <v>451</v>
      </c>
      <c r="C493" s="196">
        <v>0</v>
      </c>
    </row>
    <row r="494" s="34" customFormat="1" ht="17.1" hidden="1" customHeight="1" spans="1:3">
      <c r="A494" s="186">
        <v>2060704</v>
      </c>
      <c r="B494" s="186" t="s">
        <v>452</v>
      </c>
      <c r="C494" s="196">
        <v>0</v>
      </c>
    </row>
    <row r="495" s="34" customFormat="1" ht="17.1" hidden="1" customHeight="1" spans="1:3">
      <c r="A495" s="186">
        <v>2060705</v>
      </c>
      <c r="B495" s="186" t="s">
        <v>453</v>
      </c>
      <c r="C495" s="196">
        <v>0</v>
      </c>
    </row>
    <row r="496" s="34" customFormat="1" ht="17.1" customHeight="1" spans="1:3">
      <c r="A496" s="186">
        <v>2060799</v>
      </c>
      <c r="B496" s="186" t="s">
        <v>454</v>
      </c>
      <c r="C496" s="196">
        <v>39</v>
      </c>
    </row>
    <row r="497" s="34" customFormat="1" ht="17.1" hidden="1" customHeight="1" spans="1:3">
      <c r="A497" s="186">
        <v>20608</v>
      </c>
      <c r="B497" s="189" t="s">
        <v>455</v>
      </c>
      <c r="C497" s="196">
        <f>SUM(C498:C500)</f>
        <v>0</v>
      </c>
    </row>
    <row r="498" s="34" customFormat="1" ht="17.1" hidden="1" customHeight="1" spans="1:3">
      <c r="A498" s="186">
        <v>2060801</v>
      </c>
      <c r="B498" s="186" t="s">
        <v>456</v>
      </c>
      <c r="C498" s="196">
        <v>0</v>
      </c>
    </row>
    <row r="499" s="34" customFormat="1" ht="17.1" hidden="1" customHeight="1" spans="1:3">
      <c r="A499" s="186">
        <v>2060802</v>
      </c>
      <c r="B499" s="186" t="s">
        <v>457</v>
      </c>
      <c r="C499" s="196">
        <v>0</v>
      </c>
    </row>
    <row r="500" s="34" customFormat="1" ht="17.1" hidden="1" customHeight="1" spans="1:3">
      <c r="A500" s="186">
        <v>2060899</v>
      </c>
      <c r="B500" s="186" t="s">
        <v>458</v>
      </c>
      <c r="C500" s="196">
        <v>0</v>
      </c>
    </row>
    <row r="501" s="34" customFormat="1" ht="17.1" hidden="1" customHeight="1" spans="1:3">
      <c r="A501" s="186">
        <v>20609</v>
      </c>
      <c r="B501" s="189" t="s">
        <v>459</v>
      </c>
      <c r="C501" s="196">
        <f>C502+C503</f>
        <v>0</v>
      </c>
    </row>
    <row r="502" s="34" customFormat="1" ht="17.1" hidden="1" customHeight="1" spans="1:3">
      <c r="A502" s="186">
        <v>2060901</v>
      </c>
      <c r="B502" s="186" t="s">
        <v>460</v>
      </c>
      <c r="C502" s="196">
        <v>0</v>
      </c>
    </row>
    <row r="503" s="34" customFormat="1" ht="17.1" hidden="1" customHeight="1" spans="1:3">
      <c r="A503" s="186">
        <v>2060902</v>
      </c>
      <c r="B503" s="186" t="s">
        <v>461</v>
      </c>
      <c r="C503" s="196">
        <v>0</v>
      </c>
    </row>
    <row r="504" s="34" customFormat="1" ht="17.1" customHeight="1" spans="1:3">
      <c r="A504" s="186">
        <v>20699</v>
      </c>
      <c r="B504" s="189" t="s">
        <v>462</v>
      </c>
      <c r="C504" s="196">
        <f>SUM(C505:C508)</f>
        <v>95</v>
      </c>
    </row>
    <row r="505" s="34" customFormat="1" ht="17.1" hidden="1" customHeight="1" spans="1:3">
      <c r="A505" s="186">
        <v>2069901</v>
      </c>
      <c r="B505" s="186" t="s">
        <v>463</v>
      </c>
      <c r="C505" s="196">
        <v>0</v>
      </c>
    </row>
    <row r="506" s="34" customFormat="1" ht="17.1" hidden="1" customHeight="1" spans="1:3">
      <c r="A506" s="186">
        <v>2069902</v>
      </c>
      <c r="B506" s="186" t="s">
        <v>464</v>
      </c>
      <c r="C506" s="196">
        <v>0</v>
      </c>
    </row>
    <row r="507" s="34" customFormat="1" ht="17.1" hidden="1" customHeight="1" spans="1:3">
      <c r="A507" s="186">
        <v>2069903</v>
      </c>
      <c r="B507" s="186" t="s">
        <v>465</v>
      </c>
      <c r="C507" s="196">
        <v>0</v>
      </c>
    </row>
    <row r="508" s="34" customFormat="1" ht="17.1" customHeight="1" spans="1:3">
      <c r="A508" s="186">
        <v>2069999</v>
      </c>
      <c r="B508" s="186" t="s">
        <v>466</v>
      </c>
      <c r="C508" s="196">
        <v>95</v>
      </c>
    </row>
    <row r="509" s="34" customFormat="1" ht="17.1" customHeight="1" spans="1:3">
      <c r="A509" s="186">
        <v>207</v>
      </c>
      <c r="B509" s="189" t="s">
        <v>467</v>
      </c>
      <c r="C509" s="196">
        <f>SUM(C510,C526,C534,C545,C554,C561)</f>
        <v>39201</v>
      </c>
    </row>
    <row r="510" s="34" customFormat="1" ht="17.1" customHeight="1" spans="1:3">
      <c r="A510" s="186">
        <v>20701</v>
      </c>
      <c r="B510" s="189" t="s">
        <v>468</v>
      </c>
      <c r="C510" s="196">
        <f>SUM(C511:C525)</f>
        <v>31287</v>
      </c>
    </row>
    <row r="511" s="34" customFormat="1" ht="17.1" customHeight="1" spans="1:3">
      <c r="A511" s="186">
        <v>2070101</v>
      </c>
      <c r="B511" s="186" t="s">
        <v>128</v>
      </c>
      <c r="C511" s="196">
        <v>1164</v>
      </c>
    </row>
    <row r="512" s="34" customFormat="1" ht="17.1" customHeight="1" spans="1:3">
      <c r="A512" s="186">
        <v>2070102</v>
      </c>
      <c r="B512" s="186" t="s">
        <v>129</v>
      </c>
      <c r="C512" s="196">
        <v>6716</v>
      </c>
    </row>
    <row r="513" s="34" customFormat="1" ht="17.1" hidden="1" customHeight="1" spans="1:3">
      <c r="A513" s="186">
        <v>2070103</v>
      </c>
      <c r="B513" s="186" t="s">
        <v>130</v>
      </c>
      <c r="C513" s="196">
        <v>0</v>
      </c>
    </row>
    <row r="514" s="34" customFormat="1" ht="17.1" customHeight="1" spans="1:3">
      <c r="A514" s="186">
        <v>2070104</v>
      </c>
      <c r="B514" s="186" t="s">
        <v>469</v>
      </c>
      <c r="C514" s="196">
        <v>1736</v>
      </c>
    </row>
    <row r="515" s="34" customFormat="1" ht="17.1" customHeight="1" spans="1:3">
      <c r="A515" s="186">
        <v>2070105</v>
      </c>
      <c r="B515" s="186" t="s">
        <v>470</v>
      </c>
      <c r="C515" s="196">
        <v>2628</v>
      </c>
    </row>
    <row r="516" s="34" customFormat="1" ht="17.1" hidden="1" customHeight="1" spans="1:3">
      <c r="A516" s="186">
        <v>2070106</v>
      </c>
      <c r="B516" s="186" t="s">
        <v>471</v>
      </c>
      <c r="C516" s="196">
        <v>0</v>
      </c>
    </row>
    <row r="517" s="34" customFormat="1" ht="17.1" customHeight="1" spans="1:3">
      <c r="A517" s="186">
        <v>2070107</v>
      </c>
      <c r="B517" s="186" t="s">
        <v>472</v>
      </c>
      <c r="C517" s="196">
        <v>851</v>
      </c>
    </row>
    <row r="518" s="34" customFormat="1" ht="17.1" customHeight="1" spans="1:3">
      <c r="A518" s="186">
        <v>2070108</v>
      </c>
      <c r="B518" s="186" t="s">
        <v>473</v>
      </c>
      <c r="C518" s="196">
        <v>150</v>
      </c>
    </row>
    <row r="519" s="34" customFormat="1" ht="17.1" customHeight="1" spans="1:3">
      <c r="A519" s="186">
        <v>2070109</v>
      </c>
      <c r="B519" s="186" t="s">
        <v>474</v>
      </c>
      <c r="C519" s="196">
        <v>574</v>
      </c>
    </row>
    <row r="520" s="34" customFormat="1" ht="17.1" hidden="1" customHeight="1" spans="1:3">
      <c r="A520" s="186">
        <v>2070110</v>
      </c>
      <c r="B520" s="186" t="s">
        <v>475</v>
      </c>
      <c r="C520" s="196">
        <v>0</v>
      </c>
    </row>
    <row r="521" s="34" customFormat="1" ht="17.1" hidden="1" customHeight="1" spans="1:3">
      <c r="A521" s="186">
        <v>2070111</v>
      </c>
      <c r="B521" s="186" t="s">
        <v>476</v>
      </c>
      <c r="C521" s="196">
        <v>0</v>
      </c>
    </row>
    <row r="522" s="34" customFormat="1" ht="17.1" customHeight="1" spans="1:3">
      <c r="A522" s="186">
        <v>2070112</v>
      </c>
      <c r="B522" s="186" t="s">
        <v>477</v>
      </c>
      <c r="C522" s="196">
        <v>364</v>
      </c>
    </row>
    <row r="523" s="34" customFormat="1" ht="17.1" hidden="1" customHeight="1" spans="1:3">
      <c r="A523" s="186">
        <v>2070113</v>
      </c>
      <c r="B523" s="186" t="s">
        <v>478</v>
      </c>
      <c r="C523" s="196">
        <v>0</v>
      </c>
    </row>
    <row r="524" s="34" customFormat="1" ht="17.1" hidden="1" customHeight="1" spans="1:3">
      <c r="A524" s="186">
        <v>2070114</v>
      </c>
      <c r="B524" s="186" t="s">
        <v>479</v>
      </c>
      <c r="C524" s="196">
        <v>0</v>
      </c>
    </row>
    <row r="525" s="34" customFormat="1" ht="17.1" customHeight="1" spans="1:3">
      <c r="A525" s="186">
        <v>2070199</v>
      </c>
      <c r="B525" s="186" t="s">
        <v>480</v>
      </c>
      <c r="C525" s="196">
        <v>17104</v>
      </c>
    </row>
    <row r="526" s="34" customFormat="1" ht="17.1" customHeight="1" spans="1:3">
      <c r="A526" s="186">
        <v>20702</v>
      </c>
      <c r="B526" s="189" t="s">
        <v>481</v>
      </c>
      <c r="C526" s="196">
        <f>SUM(C527:C533)</f>
        <v>4017</v>
      </c>
    </row>
    <row r="527" s="34" customFormat="1" ht="17.1" hidden="1" customHeight="1" spans="1:3">
      <c r="A527" s="186">
        <v>2070201</v>
      </c>
      <c r="B527" s="186" t="s">
        <v>128</v>
      </c>
      <c r="C527" s="196">
        <v>0</v>
      </c>
    </row>
    <row r="528" s="34" customFormat="1" ht="17.1" hidden="1" customHeight="1" spans="1:3">
      <c r="A528" s="186">
        <v>2070202</v>
      </c>
      <c r="B528" s="186" t="s">
        <v>129</v>
      </c>
      <c r="C528" s="196">
        <v>0</v>
      </c>
    </row>
    <row r="529" s="34" customFormat="1" ht="17.1" hidden="1" customHeight="1" spans="1:3">
      <c r="A529" s="186">
        <v>2070203</v>
      </c>
      <c r="B529" s="186" t="s">
        <v>130</v>
      </c>
      <c r="C529" s="196">
        <v>0</v>
      </c>
    </row>
    <row r="530" s="34" customFormat="1" ht="17.1" customHeight="1" spans="1:3">
      <c r="A530" s="186">
        <v>2070204</v>
      </c>
      <c r="B530" s="186" t="s">
        <v>482</v>
      </c>
      <c r="C530" s="196">
        <v>2304</v>
      </c>
    </row>
    <row r="531" s="34" customFormat="1" ht="17.1" customHeight="1" spans="1:3">
      <c r="A531" s="186">
        <v>2070205</v>
      </c>
      <c r="B531" s="186" t="s">
        <v>483</v>
      </c>
      <c r="C531" s="196">
        <v>898</v>
      </c>
    </row>
    <row r="532" s="34" customFormat="1" ht="17.1" customHeight="1" spans="1:3">
      <c r="A532" s="186">
        <v>2070206</v>
      </c>
      <c r="B532" s="186" t="s">
        <v>484</v>
      </c>
      <c r="C532" s="196">
        <v>250</v>
      </c>
    </row>
    <row r="533" s="34" customFormat="1" ht="17.1" customHeight="1" spans="1:3">
      <c r="A533" s="186">
        <v>2070299</v>
      </c>
      <c r="B533" s="186" t="s">
        <v>485</v>
      </c>
      <c r="C533" s="196">
        <v>565</v>
      </c>
    </row>
    <row r="534" s="34" customFormat="1" ht="17.1" customHeight="1" spans="1:3">
      <c r="A534" s="186">
        <v>20703</v>
      </c>
      <c r="B534" s="189" t="s">
        <v>486</v>
      </c>
      <c r="C534" s="196">
        <f>SUM(C535:C544)</f>
        <v>496</v>
      </c>
    </row>
    <row r="535" s="34" customFormat="1" ht="17.1" hidden="1" customHeight="1" spans="1:3">
      <c r="A535" s="186">
        <v>2070301</v>
      </c>
      <c r="B535" s="186" t="s">
        <v>128</v>
      </c>
      <c r="C535" s="196">
        <v>0</v>
      </c>
    </row>
    <row r="536" s="34" customFormat="1" ht="17.1" hidden="1" customHeight="1" spans="1:3">
      <c r="A536" s="186">
        <v>2070302</v>
      </c>
      <c r="B536" s="186" t="s">
        <v>129</v>
      </c>
      <c r="C536" s="196">
        <v>0</v>
      </c>
    </row>
    <row r="537" s="34" customFormat="1" ht="17.1" hidden="1" customHeight="1" spans="1:3">
      <c r="A537" s="186">
        <v>2070303</v>
      </c>
      <c r="B537" s="186" t="s">
        <v>130</v>
      </c>
      <c r="C537" s="196">
        <v>0</v>
      </c>
    </row>
    <row r="538" s="34" customFormat="1" ht="17.1" hidden="1" customHeight="1" spans="1:3">
      <c r="A538" s="186">
        <v>2070304</v>
      </c>
      <c r="B538" s="186" t="s">
        <v>487</v>
      </c>
      <c r="C538" s="196">
        <v>0</v>
      </c>
    </row>
    <row r="539" s="34" customFormat="1" ht="17.1" hidden="1" customHeight="1" spans="1:3">
      <c r="A539" s="186">
        <v>2070305</v>
      </c>
      <c r="B539" s="186" t="s">
        <v>488</v>
      </c>
      <c r="C539" s="196">
        <v>0</v>
      </c>
    </row>
    <row r="540" s="34" customFormat="1" ht="17.1" customHeight="1" spans="1:3">
      <c r="A540" s="186">
        <v>2070306</v>
      </c>
      <c r="B540" s="186" t="s">
        <v>489</v>
      </c>
      <c r="C540" s="196">
        <v>496</v>
      </c>
    </row>
    <row r="541" s="34" customFormat="1" ht="17.1" hidden="1" customHeight="1" spans="1:3">
      <c r="A541" s="186">
        <v>2070307</v>
      </c>
      <c r="B541" s="186" t="s">
        <v>490</v>
      </c>
      <c r="C541" s="196">
        <v>0</v>
      </c>
    </row>
    <row r="542" s="34" customFormat="1" ht="17.1" hidden="1" customHeight="1" spans="1:3">
      <c r="A542" s="186">
        <v>2070308</v>
      </c>
      <c r="B542" s="186" t="s">
        <v>491</v>
      </c>
      <c r="C542" s="196">
        <v>0</v>
      </c>
    </row>
    <row r="543" s="34" customFormat="1" ht="17.1" hidden="1" customHeight="1" spans="1:3">
      <c r="A543" s="186">
        <v>2070309</v>
      </c>
      <c r="B543" s="186" t="s">
        <v>492</v>
      </c>
      <c r="C543" s="196">
        <v>0</v>
      </c>
    </row>
    <row r="544" s="34" customFormat="1" ht="17.1" hidden="1" customHeight="1" spans="1:3">
      <c r="A544" s="186">
        <v>2070399</v>
      </c>
      <c r="B544" s="186" t="s">
        <v>493</v>
      </c>
      <c r="C544" s="196">
        <v>0</v>
      </c>
    </row>
    <row r="545" s="34" customFormat="1" ht="17.1" hidden="1" customHeight="1" spans="1:3">
      <c r="A545" s="186">
        <v>20706</v>
      </c>
      <c r="B545" s="143" t="s">
        <v>494</v>
      </c>
      <c r="C545" s="196">
        <f>SUM(C546:C553)</f>
        <v>0</v>
      </c>
    </row>
    <row r="546" s="34" customFormat="1" ht="17.1" hidden="1" customHeight="1" spans="1:3">
      <c r="A546" s="186">
        <v>2070601</v>
      </c>
      <c r="B546" s="145" t="s">
        <v>128</v>
      </c>
      <c r="C546" s="196">
        <v>0</v>
      </c>
    </row>
    <row r="547" s="34" customFormat="1" ht="17.1" hidden="1" customHeight="1" spans="1:3">
      <c r="A547" s="186">
        <v>2070602</v>
      </c>
      <c r="B547" s="145" t="s">
        <v>129</v>
      </c>
      <c r="C547" s="196">
        <v>0</v>
      </c>
    </row>
    <row r="548" s="34" customFormat="1" ht="17.1" hidden="1" customHeight="1" spans="1:3">
      <c r="A548" s="186">
        <v>2070603</v>
      </c>
      <c r="B548" s="145" t="s">
        <v>130</v>
      </c>
      <c r="C548" s="196">
        <v>0</v>
      </c>
    </row>
    <row r="549" s="34" customFormat="1" ht="17.1" hidden="1" customHeight="1" spans="1:3">
      <c r="A549" s="186">
        <v>2070604</v>
      </c>
      <c r="B549" s="145" t="s">
        <v>495</v>
      </c>
      <c r="C549" s="196">
        <v>0</v>
      </c>
    </row>
    <row r="550" s="34" customFormat="1" ht="17.1" hidden="1" customHeight="1" spans="1:3">
      <c r="A550" s="186">
        <v>2070605</v>
      </c>
      <c r="B550" s="145" t="s">
        <v>496</v>
      </c>
      <c r="C550" s="196">
        <v>0</v>
      </c>
    </row>
    <row r="551" s="34" customFormat="1" ht="17.1" hidden="1" customHeight="1" spans="1:3">
      <c r="A551" s="186">
        <v>2070606</v>
      </c>
      <c r="B551" s="145" t="s">
        <v>497</v>
      </c>
      <c r="C551" s="196">
        <v>0</v>
      </c>
    </row>
    <row r="552" s="34" customFormat="1" ht="17.1" hidden="1" customHeight="1" spans="1:3">
      <c r="A552" s="186">
        <v>2070607</v>
      </c>
      <c r="B552" s="145" t="s">
        <v>498</v>
      </c>
      <c r="C552" s="196">
        <v>0</v>
      </c>
    </row>
    <row r="553" s="34" customFormat="1" ht="17.1" hidden="1" customHeight="1" spans="1:3">
      <c r="A553" s="186">
        <v>2070699</v>
      </c>
      <c r="B553" s="145" t="s">
        <v>499</v>
      </c>
      <c r="C553" s="196">
        <v>0</v>
      </c>
    </row>
    <row r="554" s="34" customFormat="1" ht="17.1" customHeight="1" spans="1:3">
      <c r="A554" s="186">
        <v>20708</v>
      </c>
      <c r="B554" s="143" t="s">
        <v>500</v>
      </c>
      <c r="C554" s="196">
        <f>SUM(C555:C560)</f>
        <v>1694</v>
      </c>
    </row>
    <row r="555" s="34" customFormat="1" ht="17.1" hidden="1" customHeight="1" spans="1:3">
      <c r="A555" s="186">
        <v>2070801</v>
      </c>
      <c r="B555" s="145" t="s">
        <v>128</v>
      </c>
      <c r="C555" s="196">
        <v>0</v>
      </c>
    </row>
    <row r="556" s="34" customFormat="1" ht="17.1" hidden="1" customHeight="1" spans="1:3">
      <c r="A556" s="186">
        <v>2070802</v>
      </c>
      <c r="B556" s="145" t="s">
        <v>129</v>
      </c>
      <c r="C556" s="196">
        <v>0</v>
      </c>
    </row>
    <row r="557" s="34" customFormat="1" ht="17.1" customHeight="1" spans="1:3">
      <c r="A557" s="186">
        <v>2070803</v>
      </c>
      <c r="B557" s="145" t="s">
        <v>130</v>
      </c>
      <c r="C557" s="196">
        <v>300</v>
      </c>
    </row>
    <row r="558" s="34" customFormat="1" ht="17.1" customHeight="1" spans="1:3">
      <c r="A558" s="186">
        <v>2070804</v>
      </c>
      <c r="B558" s="145" t="s">
        <v>501</v>
      </c>
      <c r="C558" s="196">
        <v>484</v>
      </c>
    </row>
    <row r="559" s="34" customFormat="1" ht="17.1" customHeight="1" spans="1:3">
      <c r="A559" s="186">
        <v>2070805</v>
      </c>
      <c r="B559" s="145" t="s">
        <v>502</v>
      </c>
      <c r="C559" s="196">
        <v>445</v>
      </c>
    </row>
    <row r="560" s="34" customFormat="1" ht="17.1" customHeight="1" spans="1:3">
      <c r="A560" s="186">
        <v>2070899</v>
      </c>
      <c r="B560" s="145" t="s">
        <v>503</v>
      </c>
      <c r="C560" s="196">
        <v>465</v>
      </c>
    </row>
    <row r="561" s="34" customFormat="1" ht="17.1" customHeight="1" spans="1:3">
      <c r="A561" s="186">
        <v>20799</v>
      </c>
      <c r="B561" s="189" t="s">
        <v>504</v>
      </c>
      <c r="C561" s="196">
        <f>SUM(C562:C564)</f>
        <v>1707</v>
      </c>
    </row>
    <row r="562" s="34" customFormat="1" ht="17.1" hidden="1" customHeight="1" spans="1:3">
      <c r="A562" s="186">
        <v>2079902</v>
      </c>
      <c r="B562" s="186" t="s">
        <v>505</v>
      </c>
      <c r="C562" s="196">
        <v>0</v>
      </c>
    </row>
    <row r="563" s="34" customFormat="1" ht="17.1" hidden="1" customHeight="1" spans="1:3">
      <c r="A563" s="186">
        <v>2079903</v>
      </c>
      <c r="B563" s="186" t="s">
        <v>506</v>
      </c>
      <c r="C563" s="196">
        <v>0</v>
      </c>
    </row>
    <row r="564" s="34" customFormat="1" ht="17.1" customHeight="1" spans="1:3">
      <c r="A564" s="186">
        <v>2079999</v>
      </c>
      <c r="B564" s="186" t="s">
        <v>507</v>
      </c>
      <c r="C564" s="196">
        <v>1707</v>
      </c>
    </row>
    <row r="565" s="34" customFormat="1" ht="17.1" customHeight="1" spans="1:3">
      <c r="A565" s="186">
        <v>208</v>
      </c>
      <c r="B565" s="189" t="s">
        <v>508</v>
      </c>
      <c r="C565" s="196">
        <f>SUM(C566,C580,C588,C590,C599,C603,C613,C621,C628,C635,C644,C649,C652,C655,C658,C661,C664,C668,C673,C681)</f>
        <v>63727</v>
      </c>
    </row>
    <row r="566" s="34" customFormat="1" ht="17.1" customHeight="1" spans="1:3">
      <c r="A566" s="186">
        <v>20801</v>
      </c>
      <c r="B566" s="189" t="s">
        <v>509</v>
      </c>
      <c r="C566" s="196">
        <f>SUM(C567:C579)</f>
        <v>10560</v>
      </c>
    </row>
    <row r="567" s="34" customFormat="1" ht="17.1" customHeight="1" spans="1:3">
      <c r="A567" s="186">
        <v>2080101</v>
      </c>
      <c r="B567" s="186" t="s">
        <v>128</v>
      </c>
      <c r="C567" s="196">
        <v>466</v>
      </c>
    </row>
    <row r="568" s="34" customFormat="1" ht="17.1" customHeight="1" spans="1:3">
      <c r="A568" s="186">
        <v>2080102</v>
      </c>
      <c r="B568" s="186" t="s">
        <v>129</v>
      </c>
      <c r="C568" s="196">
        <v>147</v>
      </c>
    </row>
    <row r="569" s="34" customFormat="1" ht="17.1" hidden="1" customHeight="1" spans="1:3">
      <c r="A569" s="186">
        <v>2080103</v>
      </c>
      <c r="B569" s="186" t="s">
        <v>130</v>
      </c>
      <c r="C569" s="196">
        <v>0</v>
      </c>
    </row>
    <row r="570" s="34" customFormat="1" ht="17.1" hidden="1" customHeight="1" spans="1:3">
      <c r="A570" s="186">
        <v>2080104</v>
      </c>
      <c r="B570" s="186" t="s">
        <v>510</v>
      </c>
      <c r="C570" s="196">
        <v>0</v>
      </c>
    </row>
    <row r="571" s="34" customFormat="1" ht="17.1" customHeight="1" spans="1:3">
      <c r="A571" s="186">
        <v>2080105</v>
      </c>
      <c r="B571" s="186" t="s">
        <v>511</v>
      </c>
      <c r="C571" s="196">
        <v>198</v>
      </c>
    </row>
    <row r="572" s="34" customFormat="1" ht="17.1" hidden="1" customHeight="1" spans="1:3">
      <c r="A572" s="186">
        <v>2080106</v>
      </c>
      <c r="B572" s="186" t="s">
        <v>512</v>
      </c>
      <c r="C572" s="196">
        <v>0</v>
      </c>
    </row>
    <row r="573" s="34" customFormat="1" ht="17.1" hidden="1" customHeight="1" spans="1:3">
      <c r="A573" s="186">
        <v>2080107</v>
      </c>
      <c r="B573" s="186" t="s">
        <v>513</v>
      </c>
      <c r="C573" s="196">
        <v>0</v>
      </c>
    </row>
    <row r="574" s="34" customFormat="1" ht="17.1" hidden="1" customHeight="1" spans="1:3">
      <c r="A574" s="186">
        <v>2080108</v>
      </c>
      <c r="B574" s="186" t="s">
        <v>169</v>
      </c>
      <c r="C574" s="196">
        <v>0</v>
      </c>
    </row>
    <row r="575" s="34" customFormat="1" ht="17.1" customHeight="1" spans="1:3">
      <c r="A575" s="186">
        <v>2080109</v>
      </c>
      <c r="B575" s="186" t="s">
        <v>514</v>
      </c>
      <c r="C575" s="196">
        <v>1175</v>
      </c>
    </row>
    <row r="576" s="34" customFormat="1" ht="17.1" hidden="1" customHeight="1" spans="1:3">
      <c r="A576" s="186">
        <v>2080110</v>
      </c>
      <c r="B576" s="186" t="s">
        <v>515</v>
      </c>
      <c r="C576" s="196">
        <v>0</v>
      </c>
    </row>
    <row r="577" s="34" customFormat="1" ht="17.1" hidden="1" customHeight="1" spans="1:3">
      <c r="A577" s="186">
        <v>2080111</v>
      </c>
      <c r="B577" s="186" t="s">
        <v>516</v>
      </c>
      <c r="C577" s="196">
        <v>0</v>
      </c>
    </row>
    <row r="578" s="34" customFormat="1" ht="17.1" hidden="1" customHeight="1" spans="1:3">
      <c r="A578" s="186">
        <v>2080112</v>
      </c>
      <c r="B578" s="186" t="s">
        <v>517</v>
      </c>
      <c r="C578" s="196">
        <v>0</v>
      </c>
    </row>
    <row r="579" s="34" customFormat="1" ht="17.1" customHeight="1" spans="1:3">
      <c r="A579" s="186">
        <v>2080199</v>
      </c>
      <c r="B579" s="186" t="s">
        <v>518</v>
      </c>
      <c r="C579" s="196">
        <v>8574</v>
      </c>
    </row>
    <row r="580" s="34" customFormat="1" ht="17.1" customHeight="1" spans="1:3">
      <c r="A580" s="186">
        <v>20802</v>
      </c>
      <c r="B580" s="189" t="s">
        <v>519</v>
      </c>
      <c r="C580" s="196">
        <f>SUM(C581:C587)</f>
        <v>4088</v>
      </c>
    </row>
    <row r="581" s="34" customFormat="1" ht="17.1" customHeight="1" spans="1:3">
      <c r="A581" s="186">
        <v>2080201</v>
      </c>
      <c r="B581" s="186" t="s">
        <v>128</v>
      </c>
      <c r="C581" s="196">
        <v>314</v>
      </c>
    </row>
    <row r="582" s="34" customFormat="1" ht="17.1" hidden="1" customHeight="1" spans="1:3">
      <c r="A582" s="186">
        <v>2080202</v>
      </c>
      <c r="B582" s="186" t="s">
        <v>129</v>
      </c>
      <c r="C582" s="196">
        <v>0</v>
      </c>
    </row>
    <row r="583" s="34" customFormat="1" ht="17.1" hidden="1" customHeight="1" spans="1:3">
      <c r="A583" s="186">
        <v>2080203</v>
      </c>
      <c r="B583" s="186" t="s">
        <v>130</v>
      </c>
      <c r="C583" s="196">
        <v>0</v>
      </c>
    </row>
    <row r="584" s="34" customFormat="1" ht="17.1" hidden="1" customHeight="1" spans="1:3">
      <c r="A584" s="186">
        <v>2080206</v>
      </c>
      <c r="B584" s="186" t="s">
        <v>520</v>
      </c>
      <c r="C584" s="196">
        <v>0</v>
      </c>
    </row>
    <row r="585" s="34" customFormat="1" ht="17.1" customHeight="1" spans="1:3">
      <c r="A585" s="186">
        <v>2080207</v>
      </c>
      <c r="B585" s="186" t="s">
        <v>521</v>
      </c>
      <c r="C585" s="196">
        <v>463</v>
      </c>
    </row>
    <row r="586" s="34" customFormat="1" ht="17.1" customHeight="1" spans="1:3">
      <c r="A586" s="186">
        <v>2080208</v>
      </c>
      <c r="B586" s="186" t="s">
        <v>522</v>
      </c>
      <c r="C586" s="196">
        <v>1084</v>
      </c>
    </row>
    <row r="587" s="34" customFormat="1" ht="17.1" customHeight="1" spans="1:3">
      <c r="A587" s="186">
        <v>2080299</v>
      </c>
      <c r="B587" s="186" t="s">
        <v>523</v>
      </c>
      <c r="C587" s="196">
        <v>2227</v>
      </c>
    </row>
    <row r="588" s="34" customFormat="1" ht="17.1" hidden="1" customHeight="1" spans="1:3">
      <c r="A588" s="186">
        <v>20804</v>
      </c>
      <c r="B588" s="189" t="s">
        <v>524</v>
      </c>
      <c r="C588" s="196">
        <f>C589</f>
        <v>0</v>
      </c>
    </row>
    <row r="589" s="34" customFormat="1" ht="17.1" hidden="1" customHeight="1" spans="1:3">
      <c r="A589" s="186">
        <v>2080402</v>
      </c>
      <c r="B589" s="186" t="s">
        <v>525</v>
      </c>
      <c r="C589" s="196">
        <v>0</v>
      </c>
    </row>
    <row r="590" s="34" customFormat="1" ht="17.1" customHeight="1" spans="1:3">
      <c r="A590" s="186">
        <v>20805</v>
      </c>
      <c r="B590" s="189" t="s">
        <v>526</v>
      </c>
      <c r="C590" s="196">
        <f>SUM(C591:C598)</f>
        <v>2432</v>
      </c>
    </row>
    <row r="591" s="34" customFormat="1" ht="17.1" customHeight="1" spans="1:3">
      <c r="A591" s="186">
        <v>2080501</v>
      </c>
      <c r="B591" s="186" t="s">
        <v>527</v>
      </c>
      <c r="C591" s="196">
        <v>11</v>
      </c>
    </row>
    <row r="592" s="34" customFormat="1" ht="17.1" customHeight="1" spans="1:3">
      <c r="A592" s="186">
        <v>2080502</v>
      </c>
      <c r="B592" s="186" t="s">
        <v>528</v>
      </c>
      <c r="C592" s="196">
        <v>206</v>
      </c>
    </row>
    <row r="593" s="34" customFormat="1" ht="17.1" hidden="1" customHeight="1" spans="1:3">
      <c r="A593" s="186">
        <v>2080503</v>
      </c>
      <c r="B593" s="186" t="s">
        <v>529</v>
      </c>
      <c r="C593" s="196">
        <v>0</v>
      </c>
    </row>
    <row r="594" s="34" customFormat="1" ht="17.1" hidden="1" customHeight="1" spans="1:3">
      <c r="A594" s="186">
        <v>2080504</v>
      </c>
      <c r="B594" s="186" t="s">
        <v>530</v>
      </c>
      <c r="C594" s="196">
        <v>0</v>
      </c>
    </row>
    <row r="595" s="34" customFormat="1" ht="17.1" customHeight="1" spans="1:3">
      <c r="A595" s="186">
        <v>2080505</v>
      </c>
      <c r="B595" s="186" t="s">
        <v>531</v>
      </c>
      <c r="C595" s="196">
        <v>38</v>
      </c>
    </row>
    <row r="596" s="34" customFormat="1" ht="17.1" hidden="1" customHeight="1" spans="1:3">
      <c r="A596" s="186">
        <v>2080506</v>
      </c>
      <c r="B596" s="186" t="s">
        <v>532</v>
      </c>
      <c r="C596" s="196">
        <v>0</v>
      </c>
    </row>
    <row r="597" s="34" customFormat="1" ht="17.1" customHeight="1" spans="1:3">
      <c r="A597" s="186">
        <v>2080507</v>
      </c>
      <c r="B597" s="186" t="s">
        <v>533</v>
      </c>
      <c r="C597" s="196">
        <v>1472</v>
      </c>
    </row>
    <row r="598" s="34" customFormat="1" ht="17.1" customHeight="1" spans="1:3">
      <c r="A598" s="186">
        <v>2080599</v>
      </c>
      <c r="B598" s="186" t="s">
        <v>534</v>
      </c>
      <c r="C598" s="196">
        <v>705</v>
      </c>
    </row>
    <row r="599" s="34" customFormat="1" ht="17.1" customHeight="1" spans="1:3">
      <c r="A599" s="186">
        <v>20806</v>
      </c>
      <c r="B599" s="189" t="s">
        <v>535</v>
      </c>
      <c r="C599" s="196">
        <f>SUM(C600:C602)</f>
        <v>350</v>
      </c>
    </row>
    <row r="600" s="34" customFormat="1" ht="17.1" customHeight="1" spans="1:3">
      <c r="A600" s="186">
        <v>2080601</v>
      </c>
      <c r="B600" s="186" t="s">
        <v>536</v>
      </c>
      <c r="C600" s="196">
        <v>350</v>
      </c>
    </row>
    <row r="601" s="34" customFormat="1" ht="17.1" hidden="1" customHeight="1" spans="1:3">
      <c r="A601" s="186">
        <v>2080602</v>
      </c>
      <c r="B601" s="186" t="s">
        <v>537</v>
      </c>
      <c r="C601" s="196">
        <v>0</v>
      </c>
    </row>
    <row r="602" s="34" customFormat="1" ht="17.1" hidden="1" customHeight="1" spans="1:3">
      <c r="A602" s="186">
        <v>2080699</v>
      </c>
      <c r="B602" s="186" t="s">
        <v>538</v>
      </c>
      <c r="C602" s="196">
        <v>0</v>
      </c>
    </row>
    <row r="603" s="34" customFormat="1" ht="17.1" hidden="1" customHeight="1" spans="1:3">
      <c r="A603" s="186">
        <v>20807</v>
      </c>
      <c r="B603" s="189" t="s">
        <v>539</v>
      </c>
      <c r="C603" s="196">
        <f>SUM(C604:C612)</f>
        <v>0</v>
      </c>
    </row>
    <row r="604" s="34" customFormat="1" ht="17.1" hidden="1" customHeight="1" spans="1:3">
      <c r="A604" s="186">
        <v>2080701</v>
      </c>
      <c r="B604" s="186" t="s">
        <v>540</v>
      </c>
      <c r="C604" s="196">
        <v>0</v>
      </c>
    </row>
    <row r="605" s="34" customFormat="1" ht="17.1" hidden="1" customHeight="1" spans="1:3">
      <c r="A605" s="186">
        <v>2080702</v>
      </c>
      <c r="B605" s="186" t="s">
        <v>541</v>
      </c>
      <c r="C605" s="196">
        <v>0</v>
      </c>
    </row>
    <row r="606" s="34" customFormat="1" ht="17.1" hidden="1" customHeight="1" spans="1:3">
      <c r="A606" s="186">
        <v>2080704</v>
      </c>
      <c r="B606" s="186" t="s">
        <v>542</v>
      </c>
      <c r="C606" s="196">
        <v>0</v>
      </c>
    </row>
    <row r="607" s="34" customFormat="1" ht="17.1" hidden="1" customHeight="1" spans="1:3">
      <c r="A607" s="186">
        <v>2080705</v>
      </c>
      <c r="B607" s="186" t="s">
        <v>543</v>
      </c>
      <c r="C607" s="196">
        <v>0</v>
      </c>
    </row>
    <row r="608" s="34" customFormat="1" ht="17.1" hidden="1" customHeight="1" spans="1:3">
      <c r="A608" s="186">
        <v>2080709</v>
      </c>
      <c r="B608" s="186" t="s">
        <v>544</v>
      </c>
      <c r="C608" s="196">
        <v>0</v>
      </c>
    </row>
    <row r="609" s="34" customFormat="1" ht="17.1" hidden="1" customHeight="1" spans="1:3">
      <c r="A609" s="186">
        <v>2080711</v>
      </c>
      <c r="B609" s="186" t="s">
        <v>545</v>
      </c>
      <c r="C609" s="196">
        <v>0</v>
      </c>
    </row>
    <row r="610" s="34" customFormat="1" ht="17.1" hidden="1" customHeight="1" spans="1:3">
      <c r="A610" s="186">
        <v>2080712</v>
      </c>
      <c r="B610" s="186" t="s">
        <v>546</v>
      </c>
      <c r="C610" s="196">
        <v>0</v>
      </c>
    </row>
    <row r="611" s="34" customFormat="1" ht="17.1" hidden="1" customHeight="1" spans="1:3">
      <c r="A611" s="186">
        <v>2080713</v>
      </c>
      <c r="B611" s="186" t="s">
        <v>547</v>
      </c>
      <c r="C611" s="196">
        <v>0</v>
      </c>
    </row>
    <row r="612" s="34" customFormat="1" ht="17.1" hidden="1" customHeight="1" spans="1:3">
      <c r="A612" s="186">
        <v>2080799</v>
      </c>
      <c r="B612" s="186" t="s">
        <v>548</v>
      </c>
      <c r="C612" s="196">
        <v>0</v>
      </c>
    </row>
    <row r="613" s="34" customFormat="1" ht="17.1" customHeight="1" spans="1:3">
      <c r="A613" s="186">
        <v>20808</v>
      </c>
      <c r="B613" s="189" t="s">
        <v>549</v>
      </c>
      <c r="C613" s="196">
        <f>SUM(C614:C620)</f>
        <v>1301</v>
      </c>
    </row>
    <row r="614" s="34" customFormat="1" ht="17.1" customHeight="1" spans="1:3">
      <c r="A614" s="186">
        <v>2080801</v>
      </c>
      <c r="B614" s="186" t="s">
        <v>550</v>
      </c>
      <c r="C614" s="196">
        <v>18</v>
      </c>
    </row>
    <row r="615" s="34" customFormat="1" ht="17.1" hidden="1" customHeight="1" spans="1:3">
      <c r="A615" s="186">
        <v>2080802</v>
      </c>
      <c r="B615" s="186" t="s">
        <v>551</v>
      </c>
      <c r="C615" s="196">
        <v>0</v>
      </c>
    </row>
    <row r="616" s="34" customFormat="1" ht="17.1" customHeight="1" spans="1:3">
      <c r="A616" s="186">
        <v>2080803</v>
      </c>
      <c r="B616" s="186" t="s">
        <v>552</v>
      </c>
      <c r="C616" s="196">
        <v>74</v>
      </c>
    </row>
    <row r="617" s="34" customFormat="1" ht="17.1" hidden="1" customHeight="1" spans="1:3">
      <c r="A617" s="186">
        <v>2080804</v>
      </c>
      <c r="B617" s="186" t="s">
        <v>553</v>
      </c>
      <c r="C617" s="196">
        <v>0</v>
      </c>
    </row>
    <row r="618" s="34" customFormat="1" ht="17.1" customHeight="1" spans="1:3">
      <c r="A618" s="186">
        <v>2080805</v>
      </c>
      <c r="B618" s="186" t="s">
        <v>554</v>
      </c>
      <c r="C618" s="196">
        <v>55</v>
      </c>
    </row>
    <row r="619" s="34" customFormat="1" ht="17.1" hidden="1" customHeight="1" spans="1:3">
      <c r="A619" s="186">
        <v>2080806</v>
      </c>
      <c r="B619" s="186" t="s">
        <v>555</v>
      </c>
      <c r="C619" s="196">
        <v>0</v>
      </c>
    </row>
    <row r="620" s="34" customFormat="1" ht="17.1" customHeight="1" spans="1:3">
      <c r="A620" s="186">
        <v>2080899</v>
      </c>
      <c r="B620" s="186" t="s">
        <v>556</v>
      </c>
      <c r="C620" s="196">
        <v>1154</v>
      </c>
    </row>
    <row r="621" s="34" customFormat="1" ht="17.1" customHeight="1" spans="1:3">
      <c r="A621" s="186">
        <v>20809</v>
      </c>
      <c r="B621" s="189" t="s">
        <v>557</v>
      </c>
      <c r="C621" s="196">
        <f>SUM(C622:C627)</f>
        <v>368</v>
      </c>
    </row>
    <row r="622" s="34" customFormat="1" ht="17.1" customHeight="1" spans="1:3">
      <c r="A622" s="186">
        <v>2080901</v>
      </c>
      <c r="B622" s="186" t="s">
        <v>558</v>
      </c>
      <c r="C622" s="196">
        <v>72</v>
      </c>
    </row>
    <row r="623" s="34" customFormat="1" ht="17.1" customHeight="1" spans="1:3">
      <c r="A623" s="186">
        <v>2080902</v>
      </c>
      <c r="B623" s="186" t="s">
        <v>559</v>
      </c>
      <c r="C623" s="196">
        <v>104</v>
      </c>
    </row>
    <row r="624" s="34" customFormat="1" ht="17.1" hidden="1" customHeight="1" spans="1:3">
      <c r="A624" s="186">
        <v>2080903</v>
      </c>
      <c r="B624" s="186" t="s">
        <v>560</v>
      </c>
      <c r="C624" s="196">
        <v>0</v>
      </c>
    </row>
    <row r="625" s="34" customFormat="1" ht="17.1" hidden="1" customHeight="1" spans="1:3">
      <c r="A625" s="186">
        <v>2080904</v>
      </c>
      <c r="B625" s="186" t="s">
        <v>561</v>
      </c>
      <c r="C625" s="196">
        <v>0</v>
      </c>
    </row>
    <row r="626" s="34" customFormat="1" ht="17.1" hidden="1" customHeight="1" spans="1:3">
      <c r="A626" s="186">
        <v>2080905</v>
      </c>
      <c r="B626" s="186" t="s">
        <v>562</v>
      </c>
      <c r="C626" s="196">
        <v>0</v>
      </c>
    </row>
    <row r="627" s="34" customFormat="1" ht="17.1" customHeight="1" spans="1:3">
      <c r="A627" s="186">
        <v>2080999</v>
      </c>
      <c r="B627" s="186" t="s">
        <v>563</v>
      </c>
      <c r="C627" s="196">
        <v>192</v>
      </c>
    </row>
    <row r="628" s="34" customFormat="1" ht="17.1" customHeight="1" spans="1:3">
      <c r="A628" s="186">
        <v>20810</v>
      </c>
      <c r="B628" s="189" t="s">
        <v>564</v>
      </c>
      <c r="C628" s="196">
        <f>SUM(C629:C634)</f>
        <v>9099</v>
      </c>
    </row>
    <row r="629" s="34" customFormat="1" ht="17.1" customHeight="1" spans="1:3">
      <c r="A629" s="186">
        <v>2081001</v>
      </c>
      <c r="B629" s="186" t="s">
        <v>565</v>
      </c>
      <c r="C629" s="196">
        <v>23</v>
      </c>
    </row>
    <row r="630" s="34" customFormat="1" ht="17.1" customHeight="1" spans="1:3">
      <c r="A630" s="186">
        <v>2081002</v>
      </c>
      <c r="B630" s="186" t="s">
        <v>566</v>
      </c>
      <c r="C630" s="196">
        <v>2095</v>
      </c>
    </row>
    <row r="631" s="34" customFormat="1" ht="17.1" hidden="1" customHeight="1" spans="1:3">
      <c r="A631" s="186">
        <v>2081003</v>
      </c>
      <c r="B631" s="186" t="s">
        <v>567</v>
      </c>
      <c r="C631" s="196">
        <v>0</v>
      </c>
    </row>
    <row r="632" s="34" customFormat="1" ht="17.1" customHeight="1" spans="1:3">
      <c r="A632" s="186">
        <v>2081004</v>
      </c>
      <c r="B632" s="186" t="s">
        <v>568</v>
      </c>
      <c r="C632" s="196">
        <v>10</v>
      </c>
    </row>
    <row r="633" s="34" customFormat="1" ht="17.1" customHeight="1" spans="1:3">
      <c r="A633" s="186">
        <v>2081005</v>
      </c>
      <c r="B633" s="186" t="s">
        <v>569</v>
      </c>
      <c r="C633" s="196">
        <v>1925</v>
      </c>
    </row>
    <row r="634" s="34" customFormat="1" ht="17.1" customHeight="1" spans="1:3">
      <c r="A634" s="186">
        <v>2081099</v>
      </c>
      <c r="B634" s="186" t="s">
        <v>570</v>
      </c>
      <c r="C634" s="196">
        <v>5046</v>
      </c>
    </row>
    <row r="635" s="34" customFormat="1" ht="17.1" customHeight="1" spans="1:3">
      <c r="A635" s="186">
        <v>20811</v>
      </c>
      <c r="B635" s="189" t="s">
        <v>571</v>
      </c>
      <c r="C635" s="196">
        <f>SUM(C636:C643)</f>
        <v>1209</v>
      </c>
    </row>
    <row r="636" s="34" customFormat="1" ht="17.1" customHeight="1" spans="1:3">
      <c r="A636" s="186">
        <v>2081101</v>
      </c>
      <c r="B636" s="186" t="s">
        <v>128</v>
      </c>
      <c r="C636" s="196">
        <v>258</v>
      </c>
    </row>
    <row r="637" s="34" customFormat="1" ht="17.1" customHeight="1" spans="1:3">
      <c r="A637" s="186">
        <v>2081102</v>
      </c>
      <c r="B637" s="186" t="s">
        <v>129</v>
      </c>
      <c r="C637" s="196">
        <v>24</v>
      </c>
    </row>
    <row r="638" s="34" customFormat="1" ht="17.1" hidden="1" customHeight="1" spans="1:3">
      <c r="A638" s="186">
        <v>2081103</v>
      </c>
      <c r="B638" s="186" t="s">
        <v>130</v>
      </c>
      <c r="C638" s="196">
        <v>0</v>
      </c>
    </row>
    <row r="639" s="34" customFormat="1" ht="17.1" customHeight="1" spans="1:3">
      <c r="A639" s="186">
        <v>2081104</v>
      </c>
      <c r="B639" s="186" t="s">
        <v>572</v>
      </c>
      <c r="C639" s="196">
        <v>136</v>
      </c>
    </row>
    <row r="640" s="34" customFormat="1" ht="17.1" customHeight="1" spans="1:3">
      <c r="A640" s="186">
        <v>2081105</v>
      </c>
      <c r="B640" s="186" t="s">
        <v>573</v>
      </c>
      <c r="C640" s="196">
        <v>257</v>
      </c>
    </row>
    <row r="641" s="34" customFormat="1" ht="17.1" hidden="1" customHeight="1" spans="1:3">
      <c r="A641" s="186">
        <v>2081106</v>
      </c>
      <c r="B641" s="186" t="s">
        <v>574</v>
      </c>
      <c r="C641" s="196">
        <v>0</v>
      </c>
    </row>
    <row r="642" s="34" customFormat="1" ht="17.1" customHeight="1" spans="1:3">
      <c r="A642" s="186">
        <v>2081107</v>
      </c>
      <c r="B642" s="186" t="s">
        <v>575</v>
      </c>
      <c r="C642" s="196">
        <v>58</v>
      </c>
    </row>
    <row r="643" s="34" customFormat="1" ht="17.1" customHeight="1" spans="1:3">
      <c r="A643" s="186">
        <v>2081199</v>
      </c>
      <c r="B643" s="186" t="s">
        <v>576</v>
      </c>
      <c r="C643" s="196">
        <v>476</v>
      </c>
    </row>
    <row r="644" s="34" customFormat="1" ht="17.1" hidden="1" customHeight="1" spans="1:3">
      <c r="A644" s="186">
        <v>20816</v>
      </c>
      <c r="B644" s="189" t="s">
        <v>577</v>
      </c>
      <c r="C644" s="196">
        <f>SUM(C645:C648)</f>
        <v>0</v>
      </c>
    </row>
    <row r="645" s="34" customFormat="1" ht="17.1" hidden="1" customHeight="1" spans="1:3">
      <c r="A645" s="186">
        <v>2081601</v>
      </c>
      <c r="B645" s="186" t="s">
        <v>128</v>
      </c>
      <c r="C645" s="196">
        <v>0</v>
      </c>
    </row>
    <row r="646" s="34" customFormat="1" ht="17.1" hidden="1" customHeight="1" spans="1:3">
      <c r="A646" s="186">
        <v>2081602</v>
      </c>
      <c r="B646" s="186" t="s">
        <v>129</v>
      </c>
      <c r="C646" s="196">
        <v>0</v>
      </c>
    </row>
    <row r="647" s="34" customFormat="1" ht="17.1" hidden="1" customHeight="1" spans="1:3">
      <c r="A647" s="186">
        <v>2081603</v>
      </c>
      <c r="B647" s="186" t="s">
        <v>130</v>
      </c>
      <c r="C647" s="196">
        <v>0</v>
      </c>
    </row>
    <row r="648" s="34" customFormat="1" ht="17.1" hidden="1" customHeight="1" spans="1:3">
      <c r="A648" s="186">
        <v>2081699</v>
      </c>
      <c r="B648" s="186" t="s">
        <v>578</v>
      </c>
      <c r="C648" s="196">
        <v>0</v>
      </c>
    </row>
    <row r="649" s="34" customFormat="1" ht="17.1" customHeight="1" spans="1:3">
      <c r="A649" s="186">
        <v>20819</v>
      </c>
      <c r="B649" s="189" t="s">
        <v>579</v>
      </c>
      <c r="C649" s="196">
        <f>SUM(C650:C651)</f>
        <v>846</v>
      </c>
    </row>
    <row r="650" s="34" customFormat="1" ht="17.1" customHeight="1" spans="1:3">
      <c r="A650" s="186">
        <v>2081901</v>
      </c>
      <c r="B650" s="186" t="s">
        <v>580</v>
      </c>
      <c r="C650" s="196">
        <v>726</v>
      </c>
    </row>
    <row r="651" s="34" customFormat="1" ht="17.1" customHeight="1" spans="1:3">
      <c r="A651" s="186">
        <v>2081902</v>
      </c>
      <c r="B651" s="186" t="s">
        <v>581</v>
      </c>
      <c r="C651" s="196">
        <v>120</v>
      </c>
    </row>
    <row r="652" s="34" customFormat="1" ht="17.1" customHeight="1" spans="1:3">
      <c r="A652" s="186">
        <v>20820</v>
      </c>
      <c r="B652" s="189" t="s">
        <v>582</v>
      </c>
      <c r="C652" s="196">
        <f>SUM(C653:C654)</f>
        <v>1100</v>
      </c>
    </row>
    <row r="653" s="34" customFormat="1" ht="17.1" customHeight="1" spans="1:3">
      <c r="A653" s="186">
        <v>2082001</v>
      </c>
      <c r="B653" s="186" t="s">
        <v>583</v>
      </c>
      <c r="C653" s="196">
        <v>1100</v>
      </c>
    </row>
    <row r="654" s="34" customFormat="1" ht="17.1" hidden="1" customHeight="1" spans="1:3">
      <c r="A654" s="186">
        <v>2082002</v>
      </c>
      <c r="B654" s="186" t="s">
        <v>584</v>
      </c>
      <c r="C654" s="196">
        <v>0</v>
      </c>
    </row>
    <row r="655" s="34" customFormat="1" ht="17.1" customHeight="1" spans="1:3">
      <c r="A655" s="186">
        <v>20821</v>
      </c>
      <c r="B655" s="189" t="s">
        <v>585</v>
      </c>
      <c r="C655" s="196">
        <f>SUM(C656:C657)</f>
        <v>2315</v>
      </c>
    </row>
    <row r="656" s="34" customFormat="1" ht="17.1" hidden="1" customHeight="1" spans="1:3">
      <c r="A656" s="186">
        <v>2082101</v>
      </c>
      <c r="B656" s="186" t="s">
        <v>586</v>
      </c>
      <c r="C656" s="196">
        <v>0</v>
      </c>
    </row>
    <row r="657" s="34" customFormat="1" ht="17.1" customHeight="1" spans="1:3">
      <c r="A657" s="186">
        <v>2082102</v>
      </c>
      <c r="B657" s="186" t="s">
        <v>587</v>
      </c>
      <c r="C657" s="196">
        <v>2315</v>
      </c>
    </row>
    <row r="658" s="34" customFormat="1" ht="17.1" hidden="1" customHeight="1" spans="1:3">
      <c r="A658" s="186">
        <v>20824</v>
      </c>
      <c r="B658" s="189" t="s">
        <v>588</v>
      </c>
      <c r="C658" s="196">
        <f>SUM(C659:C660)</f>
        <v>0</v>
      </c>
    </row>
    <row r="659" s="34" customFormat="1" ht="17.1" hidden="1" customHeight="1" spans="1:3">
      <c r="A659" s="186">
        <v>2082401</v>
      </c>
      <c r="B659" s="186" t="s">
        <v>589</v>
      </c>
      <c r="C659" s="196">
        <v>0</v>
      </c>
    </row>
    <row r="660" s="34" customFormat="1" ht="17.1" hidden="1" customHeight="1" spans="1:3">
      <c r="A660" s="186">
        <v>2082402</v>
      </c>
      <c r="B660" s="186" t="s">
        <v>590</v>
      </c>
      <c r="C660" s="196">
        <v>0</v>
      </c>
    </row>
    <row r="661" s="34" customFormat="1" ht="17.1" customHeight="1" spans="1:3">
      <c r="A661" s="186">
        <v>20825</v>
      </c>
      <c r="B661" s="189" t="s">
        <v>591</v>
      </c>
      <c r="C661" s="196">
        <f>SUM(C662:C663)</f>
        <v>1534</v>
      </c>
    </row>
    <row r="662" s="34" customFormat="1" ht="17.1" hidden="1" customHeight="1" spans="1:3">
      <c r="A662" s="186">
        <v>2082501</v>
      </c>
      <c r="B662" s="186" t="s">
        <v>592</v>
      </c>
      <c r="C662" s="196">
        <v>0</v>
      </c>
    </row>
    <row r="663" s="34" customFormat="1" ht="17.1" customHeight="1" spans="1:3">
      <c r="A663" s="186">
        <v>2082502</v>
      </c>
      <c r="B663" s="186" t="s">
        <v>593</v>
      </c>
      <c r="C663" s="196">
        <v>1534</v>
      </c>
    </row>
    <row r="664" s="34" customFormat="1" ht="17.1" customHeight="1" spans="1:3">
      <c r="A664" s="186">
        <v>20826</v>
      </c>
      <c r="B664" s="189" t="s">
        <v>594</v>
      </c>
      <c r="C664" s="196">
        <f>SUM(C665:C667)</f>
        <v>16387</v>
      </c>
    </row>
    <row r="665" s="34" customFormat="1" ht="17.1" hidden="1" customHeight="1" spans="1:3">
      <c r="A665" s="186">
        <v>2082601</v>
      </c>
      <c r="B665" s="186" t="s">
        <v>595</v>
      </c>
      <c r="C665" s="196">
        <v>0</v>
      </c>
    </row>
    <row r="666" s="34" customFormat="1" ht="17.1" customHeight="1" spans="1:3">
      <c r="A666" s="186">
        <v>2082602</v>
      </c>
      <c r="B666" s="186" t="s">
        <v>596</v>
      </c>
      <c r="C666" s="196">
        <v>16065</v>
      </c>
    </row>
    <row r="667" s="34" customFormat="1" ht="17.1" customHeight="1" spans="1:3">
      <c r="A667" s="186">
        <v>2082699</v>
      </c>
      <c r="B667" s="186" t="s">
        <v>597</v>
      </c>
      <c r="C667" s="196">
        <v>322</v>
      </c>
    </row>
    <row r="668" s="34" customFormat="1" ht="17.1" hidden="1" customHeight="1" spans="1:3">
      <c r="A668" s="186">
        <v>20827</v>
      </c>
      <c r="B668" s="189" t="s">
        <v>598</v>
      </c>
      <c r="C668" s="196">
        <f>SUM(C669:C672)</f>
        <v>0</v>
      </c>
    </row>
    <row r="669" s="34" customFormat="1" ht="17.1" hidden="1" customHeight="1" spans="1:3">
      <c r="A669" s="186">
        <v>2082701</v>
      </c>
      <c r="B669" s="186" t="s">
        <v>599</v>
      </c>
      <c r="C669" s="196">
        <v>0</v>
      </c>
    </row>
    <row r="670" s="34" customFormat="1" ht="17.1" hidden="1" customHeight="1" spans="1:3">
      <c r="A670" s="186">
        <v>2082702</v>
      </c>
      <c r="B670" s="186" t="s">
        <v>600</v>
      </c>
      <c r="C670" s="196">
        <v>0</v>
      </c>
    </row>
    <row r="671" s="34" customFormat="1" ht="17.1" hidden="1" customHeight="1" spans="1:3">
      <c r="A671" s="186">
        <v>2082703</v>
      </c>
      <c r="B671" s="186" t="s">
        <v>601</v>
      </c>
      <c r="C671" s="196">
        <v>0</v>
      </c>
    </row>
    <row r="672" s="34" customFormat="1" ht="17.1" hidden="1" customHeight="1" spans="1:3">
      <c r="A672" s="186">
        <v>2082799</v>
      </c>
      <c r="B672" s="186" t="s">
        <v>602</v>
      </c>
      <c r="C672" s="196">
        <v>0</v>
      </c>
    </row>
    <row r="673" s="34" customFormat="1" ht="17.1" customHeight="1" spans="1:3">
      <c r="A673" s="186">
        <v>20828</v>
      </c>
      <c r="B673" s="189" t="s">
        <v>603</v>
      </c>
      <c r="C673" s="196">
        <f>SUM(C674:C680)</f>
        <v>576</v>
      </c>
    </row>
    <row r="674" s="34" customFormat="1" ht="17.1" hidden="1" customHeight="1" spans="1:3">
      <c r="A674" s="186">
        <v>2082801</v>
      </c>
      <c r="B674" s="186" t="s">
        <v>128</v>
      </c>
      <c r="C674" s="196">
        <v>0</v>
      </c>
    </row>
    <row r="675" s="34" customFormat="1" ht="17.1" customHeight="1" spans="1:3">
      <c r="A675" s="186">
        <v>2082802</v>
      </c>
      <c r="B675" s="186" t="s">
        <v>129</v>
      </c>
      <c r="C675" s="196">
        <v>39</v>
      </c>
    </row>
    <row r="676" s="34" customFormat="1" ht="17.1" hidden="1" customHeight="1" spans="1:3">
      <c r="A676" s="186">
        <v>2082803</v>
      </c>
      <c r="B676" s="186" t="s">
        <v>130</v>
      </c>
      <c r="C676" s="196">
        <v>0</v>
      </c>
    </row>
    <row r="677" s="34" customFormat="1" ht="17.1" customHeight="1" spans="1:3">
      <c r="A677" s="186">
        <v>2082804</v>
      </c>
      <c r="B677" s="186" t="s">
        <v>604</v>
      </c>
      <c r="C677" s="196">
        <v>433</v>
      </c>
    </row>
    <row r="678" s="34" customFormat="1" ht="17.1" hidden="1" customHeight="1" spans="1:3">
      <c r="A678" s="186">
        <v>2082805</v>
      </c>
      <c r="B678" s="186" t="s">
        <v>605</v>
      </c>
      <c r="C678" s="196">
        <v>0</v>
      </c>
    </row>
    <row r="679" s="34" customFormat="1" ht="17.1" hidden="1" customHeight="1" spans="1:3">
      <c r="A679" s="186">
        <v>2082850</v>
      </c>
      <c r="B679" s="186" t="s">
        <v>137</v>
      </c>
      <c r="C679" s="196">
        <v>0</v>
      </c>
    </row>
    <row r="680" s="34" customFormat="1" ht="17.1" customHeight="1" spans="1:3">
      <c r="A680" s="186">
        <v>2082899</v>
      </c>
      <c r="B680" s="186" t="s">
        <v>606</v>
      </c>
      <c r="C680" s="196">
        <v>104</v>
      </c>
    </row>
    <row r="681" s="34" customFormat="1" ht="17.1" customHeight="1" spans="1:3">
      <c r="A681" s="186">
        <v>20899</v>
      </c>
      <c r="B681" s="189" t="s">
        <v>607</v>
      </c>
      <c r="C681" s="196">
        <f>C682</f>
        <v>11562</v>
      </c>
    </row>
    <row r="682" s="34" customFormat="1" ht="17.1" customHeight="1" spans="1:3">
      <c r="A682" s="186">
        <v>2089901</v>
      </c>
      <c r="B682" s="186" t="s">
        <v>608</v>
      </c>
      <c r="C682" s="196">
        <v>11562</v>
      </c>
    </row>
    <row r="683" s="34" customFormat="1" ht="17.1" customHeight="1" spans="1:3">
      <c r="A683" s="186">
        <v>210</v>
      </c>
      <c r="B683" s="189" t="s">
        <v>609</v>
      </c>
      <c r="C683" s="196">
        <f>SUM(C684,C689,C702,C706,C718,C721,C725,C730,C734,C738,C741,C750,C752)</f>
        <v>72519</v>
      </c>
    </row>
    <row r="684" s="34" customFormat="1" ht="17.1" customHeight="1" spans="1:3">
      <c r="A684" s="186">
        <v>21001</v>
      </c>
      <c r="B684" s="189" t="s">
        <v>610</v>
      </c>
      <c r="C684" s="196">
        <f>SUM(C685:C688)</f>
        <v>4153</v>
      </c>
    </row>
    <row r="685" s="34" customFormat="1" ht="17.1" customHeight="1" spans="1:3">
      <c r="A685" s="186">
        <v>2100101</v>
      </c>
      <c r="B685" s="186" t="s">
        <v>128</v>
      </c>
      <c r="C685" s="196">
        <v>740</v>
      </c>
    </row>
    <row r="686" s="34" customFormat="1" ht="17.1" hidden="1" customHeight="1" spans="1:3">
      <c r="A686" s="186">
        <v>2100102</v>
      </c>
      <c r="B686" s="186" t="s">
        <v>129</v>
      </c>
      <c r="C686" s="196">
        <v>0</v>
      </c>
    </row>
    <row r="687" s="34" customFormat="1" ht="17.1" hidden="1" customHeight="1" spans="1:3">
      <c r="A687" s="186">
        <v>2100103</v>
      </c>
      <c r="B687" s="186" t="s">
        <v>130</v>
      </c>
      <c r="C687" s="196">
        <v>0</v>
      </c>
    </row>
    <row r="688" s="34" customFormat="1" ht="17.1" customHeight="1" spans="1:3">
      <c r="A688" s="186">
        <v>2100199</v>
      </c>
      <c r="B688" s="186" t="s">
        <v>611</v>
      </c>
      <c r="C688" s="196">
        <v>3413</v>
      </c>
    </row>
    <row r="689" s="34" customFormat="1" ht="17.1" customHeight="1" spans="1:3">
      <c r="A689" s="186">
        <v>21002</v>
      </c>
      <c r="B689" s="189" t="s">
        <v>612</v>
      </c>
      <c r="C689" s="196">
        <f>SUM(C690:C701)</f>
        <v>24775</v>
      </c>
    </row>
    <row r="690" s="34" customFormat="1" ht="17.1" customHeight="1" spans="1:3">
      <c r="A690" s="186">
        <v>2100201</v>
      </c>
      <c r="B690" s="186" t="s">
        <v>613</v>
      </c>
      <c r="C690" s="196">
        <v>16329</v>
      </c>
    </row>
    <row r="691" s="34" customFormat="1" ht="17.1" customHeight="1" spans="1:3">
      <c r="A691" s="186">
        <v>2100202</v>
      </c>
      <c r="B691" s="186" t="s">
        <v>614</v>
      </c>
      <c r="C691" s="196">
        <v>4089</v>
      </c>
    </row>
    <row r="692" s="34" customFormat="1" ht="17.1" hidden="1" customHeight="1" spans="1:3">
      <c r="A692" s="186">
        <v>2100203</v>
      </c>
      <c r="B692" s="186" t="s">
        <v>615</v>
      </c>
      <c r="C692" s="196">
        <v>0</v>
      </c>
    </row>
    <row r="693" s="34" customFormat="1" ht="17.1" hidden="1" customHeight="1" spans="1:3">
      <c r="A693" s="186">
        <v>2100204</v>
      </c>
      <c r="B693" s="186" t="s">
        <v>616</v>
      </c>
      <c r="C693" s="196">
        <v>0</v>
      </c>
    </row>
    <row r="694" s="34" customFormat="1" ht="17.1" hidden="1" customHeight="1" spans="1:3">
      <c r="A694" s="186">
        <v>2100205</v>
      </c>
      <c r="B694" s="186" t="s">
        <v>617</v>
      </c>
      <c r="C694" s="196">
        <v>0</v>
      </c>
    </row>
    <row r="695" s="34" customFormat="1" ht="17.1" hidden="1" customHeight="1" spans="1:3">
      <c r="A695" s="186">
        <v>2100206</v>
      </c>
      <c r="B695" s="186" t="s">
        <v>618</v>
      </c>
      <c r="C695" s="196">
        <v>0</v>
      </c>
    </row>
    <row r="696" s="34" customFormat="1" ht="17.1" hidden="1" customHeight="1" spans="1:3">
      <c r="A696" s="186">
        <v>2100207</v>
      </c>
      <c r="B696" s="186" t="s">
        <v>619</v>
      </c>
      <c r="C696" s="196">
        <v>0</v>
      </c>
    </row>
    <row r="697" s="34" customFormat="1" ht="17.1" hidden="1" customHeight="1" spans="1:3">
      <c r="A697" s="186">
        <v>2100208</v>
      </c>
      <c r="B697" s="186" t="s">
        <v>620</v>
      </c>
      <c r="C697" s="196">
        <v>0</v>
      </c>
    </row>
    <row r="698" s="34" customFormat="1" ht="17.1" hidden="1" customHeight="1" spans="1:3">
      <c r="A698" s="186">
        <v>2100209</v>
      </c>
      <c r="B698" s="186" t="s">
        <v>621</v>
      </c>
      <c r="C698" s="196">
        <v>0</v>
      </c>
    </row>
    <row r="699" s="34" customFormat="1" ht="17.1" hidden="1" customHeight="1" spans="1:3">
      <c r="A699" s="186">
        <v>2100210</v>
      </c>
      <c r="B699" s="186" t="s">
        <v>622</v>
      </c>
      <c r="C699" s="196">
        <v>0</v>
      </c>
    </row>
    <row r="700" s="34" customFormat="1" ht="17.1" hidden="1" customHeight="1" spans="1:3">
      <c r="A700" s="186">
        <v>2100211</v>
      </c>
      <c r="B700" s="186" t="s">
        <v>623</v>
      </c>
      <c r="C700" s="196">
        <v>0</v>
      </c>
    </row>
    <row r="701" s="34" customFormat="1" ht="17.1" customHeight="1" spans="1:3">
      <c r="A701" s="186">
        <v>2100299</v>
      </c>
      <c r="B701" s="186" t="s">
        <v>624</v>
      </c>
      <c r="C701" s="196">
        <v>4357</v>
      </c>
    </row>
    <row r="702" s="34" customFormat="1" ht="17.1" customHeight="1" spans="1:3">
      <c r="A702" s="186">
        <v>21003</v>
      </c>
      <c r="B702" s="189" t="s">
        <v>625</v>
      </c>
      <c r="C702" s="196">
        <f>SUM(C703:C705)</f>
        <v>17519</v>
      </c>
    </row>
    <row r="703" s="34" customFormat="1" ht="17.1" customHeight="1" spans="1:3">
      <c r="A703" s="186">
        <v>2100301</v>
      </c>
      <c r="B703" s="186" t="s">
        <v>626</v>
      </c>
      <c r="C703" s="196">
        <v>5640</v>
      </c>
    </row>
    <row r="704" s="34" customFormat="1" ht="17.1" customHeight="1" spans="1:3">
      <c r="A704" s="186">
        <v>2100302</v>
      </c>
      <c r="B704" s="186" t="s">
        <v>627</v>
      </c>
      <c r="C704" s="196">
        <v>8548</v>
      </c>
    </row>
    <row r="705" s="34" customFormat="1" ht="17.1" customHeight="1" spans="1:3">
      <c r="A705" s="186">
        <v>2100399</v>
      </c>
      <c r="B705" s="186" t="s">
        <v>628</v>
      </c>
      <c r="C705" s="196">
        <v>3331</v>
      </c>
    </row>
    <row r="706" s="34" customFormat="1" ht="17.1" customHeight="1" spans="1:3">
      <c r="A706" s="186">
        <v>21004</v>
      </c>
      <c r="B706" s="189" t="s">
        <v>629</v>
      </c>
      <c r="C706" s="196">
        <f>SUM(C707:C717)</f>
        <v>6950</v>
      </c>
    </row>
    <row r="707" s="34" customFormat="1" ht="17.1" customHeight="1" spans="1:3">
      <c r="A707" s="186">
        <v>2100401</v>
      </c>
      <c r="B707" s="186" t="s">
        <v>630</v>
      </c>
      <c r="C707" s="196">
        <v>1759</v>
      </c>
    </row>
    <row r="708" s="34" customFormat="1" ht="17.1" customHeight="1" spans="1:3">
      <c r="A708" s="186">
        <v>2100402</v>
      </c>
      <c r="B708" s="186" t="s">
        <v>631</v>
      </c>
      <c r="C708" s="196">
        <v>622</v>
      </c>
    </row>
    <row r="709" s="34" customFormat="1" ht="17.1" customHeight="1" spans="1:3">
      <c r="A709" s="186">
        <v>2100403</v>
      </c>
      <c r="B709" s="186" t="s">
        <v>632</v>
      </c>
      <c r="C709" s="196">
        <v>1639</v>
      </c>
    </row>
    <row r="710" s="34" customFormat="1" ht="17.1" hidden="1" customHeight="1" spans="1:3">
      <c r="A710" s="186">
        <v>2100404</v>
      </c>
      <c r="B710" s="186" t="s">
        <v>633</v>
      </c>
      <c r="C710" s="196">
        <v>0</v>
      </c>
    </row>
    <row r="711" s="34" customFormat="1" ht="17.1" hidden="1" customHeight="1" spans="1:3">
      <c r="A711" s="186">
        <v>2100405</v>
      </c>
      <c r="B711" s="186" t="s">
        <v>634</v>
      </c>
      <c r="C711" s="196">
        <v>0</v>
      </c>
    </row>
    <row r="712" s="34" customFormat="1" ht="17.1" hidden="1" customHeight="1" spans="1:3">
      <c r="A712" s="186">
        <v>2100406</v>
      </c>
      <c r="B712" s="186" t="s">
        <v>635</v>
      </c>
      <c r="C712" s="196">
        <v>0</v>
      </c>
    </row>
    <row r="713" s="34" customFormat="1" ht="17.1" hidden="1" customHeight="1" spans="1:3">
      <c r="A713" s="186">
        <v>2100407</v>
      </c>
      <c r="B713" s="186" t="s">
        <v>636</v>
      </c>
      <c r="C713" s="196">
        <v>0</v>
      </c>
    </row>
    <row r="714" s="34" customFormat="1" ht="17.1" customHeight="1" spans="1:3">
      <c r="A714" s="186">
        <v>2100408</v>
      </c>
      <c r="B714" s="186" t="s">
        <v>637</v>
      </c>
      <c r="C714" s="196">
        <v>2930</v>
      </c>
    </row>
    <row r="715" s="34" customFormat="1" ht="17.1" hidden="1" customHeight="1" spans="1:3">
      <c r="A715" s="186">
        <v>2100409</v>
      </c>
      <c r="B715" s="186" t="s">
        <v>638</v>
      </c>
      <c r="C715" s="196">
        <v>0</v>
      </c>
    </row>
    <row r="716" s="34" customFormat="1" ht="17.1" hidden="1" customHeight="1" spans="1:3">
      <c r="A716" s="186">
        <v>2100410</v>
      </c>
      <c r="B716" s="186" t="s">
        <v>639</v>
      </c>
      <c r="C716" s="196">
        <v>0</v>
      </c>
    </row>
    <row r="717" s="34" customFormat="1" ht="17.1" hidden="1" customHeight="1" spans="1:3">
      <c r="A717" s="186">
        <v>2100499</v>
      </c>
      <c r="B717" s="186" t="s">
        <v>640</v>
      </c>
      <c r="C717" s="196">
        <v>0</v>
      </c>
    </row>
    <row r="718" s="34" customFormat="1" ht="17.1" customHeight="1" spans="1:3">
      <c r="A718" s="186">
        <v>21006</v>
      </c>
      <c r="B718" s="189" t="s">
        <v>641</v>
      </c>
      <c r="C718" s="196">
        <f>SUM(C719:C720)</f>
        <v>97</v>
      </c>
    </row>
    <row r="719" s="34" customFormat="1" ht="17.1" hidden="1" customHeight="1" spans="1:3">
      <c r="A719" s="186">
        <v>2100601</v>
      </c>
      <c r="B719" s="186" t="s">
        <v>642</v>
      </c>
      <c r="C719" s="196">
        <v>0</v>
      </c>
    </row>
    <row r="720" s="34" customFormat="1" ht="17.1" customHeight="1" spans="1:3">
      <c r="A720" s="186">
        <v>2100699</v>
      </c>
      <c r="B720" s="186" t="s">
        <v>643</v>
      </c>
      <c r="C720" s="196">
        <v>97</v>
      </c>
    </row>
    <row r="721" s="34" customFormat="1" ht="17.1" customHeight="1" spans="1:3">
      <c r="A721" s="186">
        <v>21007</v>
      </c>
      <c r="B721" s="189" t="s">
        <v>644</v>
      </c>
      <c r="C721" s="196">
        <f>SUM(C722:C724)</f>
        <v>2200</v>
      </c>
    </row>
    <row r="722" s="34" customFormat="1" ht="17.1" customHeight="1" spans="1:3">
      <c r="A722" s="186">
        <v>2100716</v>
      </c>
      <c r="B722" s="186" t="s">
        <v>645</v>
      </c>
      <c r="C722" s="196">
        <v>590</v>
      </c>
    </row>
    <row r="723" s="34" customFormat="1" ht="17.1" hidden="1" customHeight="1" spans="1:3">
      <c r="A723" s="186">
        <v>2100717</v>
      </c>
      <c r="B723" s="186" t="s">
        <v>646</v>
      </c>
      <c r="C723" s="196">
        <v>0</v>
      </c>
    </row>
    <row r="724" s="34" customFormat="1" ht="17.1" customHeight="1" spans="1:3">
      <c r="A724" s="186">
        <v>2100799</v>
      </c>
      <c r="B724" s="186" t="s">
        <v>647</v>
      </c>
      <c r="C724" s="196">
        <v>1610</v>
      </c>
    </row>
    <row r="725" s="34" customFormat="1" ht="17.1" customHeight="1" spans="1:3">
      <c r="A725" s="186">
        <v>21011</v>
      </c>
      <c r="B725" s="189" t="s">
        <v>648</v>
      </c>
      <c r="C725" s="196">
        <f>SUM(C726:C729)</f>
        <v>1000</v>
      </c>
    </row>
    <row r="726" s="34" customFormat="1" ht="17.1" hidden="1" customHeight="1" spans="1:3">
      <c r="A726" s="186">
        <v>2101101</v>
      </c>
      <c r="B726" s="186" t="s">
        <v>649</v>
      </c>
      <c r="C726" s="196">
        <v>0</v>
      </c>
    </row>
    <row r="727" s="34" customFormat="1" ht="17.1" hidden="1" customHeight="1" spans="1:3">
      <c r="A727" s="186">
        <v>2101102</v>
      </c>
      <c r="B727" s="186" t="s">
        <v>650</v>
      </c>
      <c r="C727" s="196">
        <v>0</v>
      </c>
    </row>
    <row r="728" s="34" customFormat="1" ht="17.1" hidden="1" customHeight="1" spans="1:3">
      <c r="A728" s="186">
        <v>2101103</v>
      </c>
      <c r="B728" s="186" t="s">
        <v>651</v>
      </c>
      <c r="C728" s="196">
        <v>0</v>
      </c>
    </row>
    <row r="729" s="34" customFormat="1" ht="17.1" customHeight="1" spans="1:3">
      <c r="A729" s="186">
        <v>2101199</v>
      </c>
      <c r="B729" s="186" t="s">
        <v>652</v>
      </c>
      <c r="C729" s="196">
        <v>1000</v>
      </c>
    </row>
    <row r="730" s="34" customFormat="1" ht="17.1" hidden="1" customHeight="1" spans="1:3">
      <c r="A730" s="186">
        <v>21012</v>
      </c>
      <c r="B730" s="189" t="s">
        <v>653</v>
      </c>
      <c r="C730" s="196">
        <f>SUM(C731:C733)</f>
        <v>0</v>
      </c>
    </row>
    <row r="731" s="34" customFormat="1" ht="17.1" hidden="1" customHeight="1" spans="1:3">
      <c r="A731" s="186">
        <v>2101201</v>
      </c>
      <c r="B731" s="186" t="s">
        <v>654</v>
      </c>
      <c r="C731" s="196">
        <v>0</v>
      </c>
    </row>
    <row r="732" s="34" customFormat="1" ht="17.1" hidden="1" customHeight="1" spans="1:3">
      <c r="A732" s="186">
        <v>2101202</v>
      </c>
      <c r="B732" s="186" t="s">
        <v>655</v>
      </c>
      <c r="C732" s="196">
        <v>0</v>
      </c>
    </row>
    <row r="733" s="34" customFormat="1" ht="17.1" hidden="1" customHeight="1" spans="1:3">
      <c r="A733" s="186">
        <v>2101299</v>
      </c>
      <c r="B733" s="186" t="s">
        <v>656</v>
      </c>
      <c r="C733" s="196">
        <v>0</v>
      </c>
    </row>
    <row r="734" s="34" customFormat="1" ht="17.1" customHeight="1" spans="1:3">
      <c r="A734" s="186">
        <v>21013</v>
      </c>
      <c r="B734" s="189" t="s">
        <v>657</v>
      </c>
      <c r="C734" s="196">
        <f>SUM(C735:C737)</f>
        <v>1428</v>
      </c>
    </row>
    <row r="735" s="34" customFormat="1" ht="17.1" customHeight="1" spans="1:3">
      <c r="A735" s="186">
        <v>2101301</v>
      </c>
      <c r="B735" s="186" t="s">
        <v>658</v>
      </c>
      <c r="C735" s="196">
        <v>1364</v>
      </c>
    </row>
    <row r="736" s="34" customFormat="1" ht="17.1" hidden="1" customHeight="1" spans="1:3">
      <c r="A736" s="186">
        <v>2101302</v>
      </c>
      <c r="B736" s="186" t="s">
        <v>659</v>
      </c>
      <c r="C736" s="196">
        <v>0</v>
      </c>
    </row>
    <row r="737" s="34" customFormat="1" ht="17.1" customHeight="1" spans="1:3">
      <c r="A737" s="186">
        <v>2101399</v>
      </c>
      <c r="B737" s="186" t="s">
        <v>660</v>
      </c>
      <c r="C737" s="196">
        <v>64</v>
      </c>
    </row>
    <row r="738" s="34" customFormat="1" ht="17.1" customHeight="1" spans="1:3">
      <c r="A738" s="186">
        <v>21014</v>
      </c>
      <c r="B738" s="189" t="s">
        <v>661</v>
      </c>
      <c r="C738" s="196">
        <f>SUM(C739:C740)</f>
        <v>50</v>
      </c>
    </row>
    <row r="739" s="34" customFormat="1" ht="17.1" customHeight="1" spans="1:3">
      <c r="A739" s="186">
        <v>2101401</v>
      </c>
      <c r="B739" s="186" t="s">
        <v>662</v>
      </c>
      <c r="C739" s="196">
        <v>50</v>
      </c>
    </row>
    <row r="740" s="34" customFormat="1" ht="17.1" hidden="1" customHeight="1" spans="1:3">
      <c r="A740" s="186">
        <v>2101499</v>
      </c>
      <c r="B740" s="186" t="s">
        <v>663</v>
      </c>
      <c r="C740" s="196">
        <v>0</v>
      </c>
    </row>
    <row r="741" s="34" customFormat="1" ht="17.1" customHeight="1" spans="1:3">
      <c r="A741" s="186">
        <v>21015</v>
      </c>
      <c r="B741" s="189" t="s">
        <v>664</v>
      </c>
      <c r="C741" s="196">
        <f>SUM(C742:C749)</f>
        <v>740</v>
      </c>
    </row>
    <row r="742" s="34" customFormat="1" ht="17.1" hidden="1" customHeight="1" spans="1:3">
      <c r="A742" s="186">
        <v>2101501</v>
      </c>
      <c r="B742" s="186" t="s">
        <v>128</v>
      </c>
      <c r="C742" s="196">
        <v>0</v>
      </c>
    </row>
    <row r="743" s="34" customFormat="1" ht="17.1" hidden="1" customHeight="1" spans="1:3">
      <c r="A743" s="186">
        <v>2101502</v>
      </c>
      <c r="B743" s="186" t="s">
        <v>129</v>
      </c>
      <c r="C743" s="196">
        <v>0</v>
      </c>
    </row>
    <row r="744" s="34" customFormat="1" ht="17.1" customHeight="1" spans="1:3">
      <c r="A744" s="186">
        <v>2101503</v>
      </c>
      <c r="B744" s="186" t="s">
        <v>130</v>
      </c>
      <c r="C744" s="196">
        <v>229</v>
      </c>
    </row>
    <row r="745" s="34" customFormat="1" ht="17.1" hidden="1" customHeight="1" spans="1:3">
      <c r="A745" s="186">
        <v>2101504</v>
      </c>
      <c r="B745" s="186" t="s">
        <v>169</v>
      </c>
      <c r="C745" s="196">
        <v>0</v>
      </c>
    </row>
    <row r="746" s="34" customFormat="1" ht="17.1" hidden="1" customHeight="1" spans="1:3">
      <c r="A746" s="186">
        <v>2101505</v>
      </c>
      <c r="B746" s="186" t="s">
        <v>665</v>
      </c>
      <c r="C746" s="196">
        <v>0</v>
      </c>
    </row>
    <row r="747" s="34" customFormat="1" ht="17.1" customHeight="1" spans="1:3">
      <c r="A747" s="186">
        <v>2101506</v>
      </c>
      <c r="B747" s="186" t="s">
        <v>666</v>
      </c>
      <c r="C747" s="196">
        <v>199</v>
      </c>
    </row>
    <row r="748" s="34" customFormat="1" ht="17.1" hidden="1" customHeight="1" spans="1:3">
      <c r="A748" s="186">
        <v>2101550</v>
      </c>
      <c r="B748" s="186" t="s">
        <v>137</v>
      </c>
      <c r="C748" s="196">
        <v>0</v>
      </c>
    </row>
    <row r="749" s="34" customFormat="1" ht="17.1" customHeight="1" spans="1:3">
      <c r="A749" s="186">
        <v>2101599</v>
      </c>
      <c r="B749" s="186" t="s">
        <v>667</v>
      </c>
      <c r="C749" s="196">
        <v>312</v>
      </c>
    </row>
    <row r="750" s="34" customFormat="1" ht="17.1" customHeight="1" spans="1:3">
      <c r="A750" s="186">
        <v>21016</v>
      </c>
      <c r="B750" s="189" t="s">
        <v>668</v>
      </c>
      <c r="C750" s="196">
        <f>C751</f>
        <v>1110</v>
      </c>
    </row>
    <row r="751" s="34" customFormat="1" ht="17.1" customHeight="1" spans="1:3">
      <c r="A751" s="186">
        <v>2101601</v>
      </c>
      <c r="B751" s="186" t="s">
        <v>669</v>
      </c>
      <c r="C751" s="196">
        <v>1110</v>
      </c>
    </row>
    <row r="752" s="34" customFormat="1" ht="17.1" customHeight="1" spans="1:3">
      <c r="A752" s="186">
        <v>21099</v>
      </c>
      <c r="B752" s="189" t="s">
        <v>670</v>
      </c>
      <c r="C752" s="196">
        <f>C753</f>
        <v>12497</v>
      </c>
    </row>
    <row r="753" s="34" customFormat="1" ht="17.1" customHeight="1" spans="1:3">
      <c r="A753" s="186">
        <v>2109901</v>
      </c>
      <c r="B753" s="186" t="s">
        <v>671</v>
      </c>
      <c r="C753" s="196">
        <v>12497</v>
      </c>
    </row>
    <row r="754" s="34" customFormat="1" ht="17.1" customHeight="1" spans="1:3">
      <c r="A754" s="186">
        <v>211</v>
      </c>
      <c r="B754" s="189" t="s">
        <v>672</v>
      </c>
      <c r="C754" s="196">
        <f>SUM(C755,C765,C769,C777,C783,C790,C796,C799,C802,C804,C806,C812,C814,C816,C831)</f>
        <v>110261</v>
      </c>
    </row>
    <row r="755" s="34" customFormat="1" ht="17.1" customHeight="1" spans="1:3">
      <c r="A755" s="186">
        <v>21101</v>
      </c>
      <c r="B755" s="189" t="s">
        <v>673</v>
      </c>
      <c r="C755" s="196">
        <f>SUM(C756:C764)</f>
        <v>369</v>
      </c>
    </row>
    <row r="756" s="34" customFormat="1" ht="17.1" hidden="1" customHeight="1" spans="1:3">
      <c r="A756" s="186">
        <v>2110101</v>
      </c>
      <c r="B756" s="186" t="s">
        <v>128</v>
      </c>
      <c r="C756" s="196">
        <v>0</v>
      </c>
    </row>
    <row r="757" s="34" customFormat="1" ht="17.1" hidden="1" customHeight="1" spans="1:3">
      <c r="A757" s="186">
        <v>2110102</v>
      </c>
      <c r="B757" s="186" t="s">
        <v>129</v>
      </c>
      <c r="C757" s="196">
        <v>0</v>
      </c>
    </row>
    <row r="758" s="34" customFormat="1" ht="17.1" hidden="1" customHeight="1" spans="1:3">
      <c r="A758" s="186">
        <v>2110103</v>
      </c>
      <c r="B758" s="186" t="s">
        <v>130</v>
      </c>
      <c r="C758" s="196">
        <v>0</v>
      </c>
    </row>
    <row r="759" s="34" customFormat="1" ht="17.1" hidden="1" customHeight="1" spans="1:3">
      <c r="A759" s="186">
        <v>2110104</v>
      </c>
      <c r="B759" s="186" t="s">
        <v>674</v>
      </c>
      <c r="C759" s="196">
        <v>0</v>
      </c>
    </row>
    <row r="760" s="34" customFormat="1" ht="17.1" hidden="1" customHeight="1" spans="1:3">
      <c r="A760" s="186">
        <v>2110105</v>
      </c>
      <c r="B760" s="186" t="s">
        <v>675</v>
      </c>
      <c r="C760" s="196">
        <v>0</v>
      </c>
    </row>
    <row r="761" s="34" customFormat="1" ht="17.1" hidden="1" customHeight="1" spans="1:3">
      <c r="A761" s="186">
        <v>2110106</v>
      </c>
      <c r="B761" s="186" t="s">
        <v>676</v>
      </c>
      <c r="C761" s="196">
        <v>0</v>
      </c>
    </row>
    <row r="762" s="34" customFormat="1" ht="17.1" hidden="1" customHeight="1" spans="1:3">
      <c r="A762" s="186">
        <v>2110107</v>
      </c>
      <c r="B762" s="186" t="s">
        <v>677</v>
      </c>
      <c r="C762" s="196">
        <v>0</v>
      </c>
    </row>
    <row r="763" s="34" customFormat="1" ht="17.1" hidden="1" customHeight="1" spans="1:3">
      <c r="A763" s="186">
        <v>2110108</v>
      </c>
      <c r="B763" s="186" t="s">
        <v>678</v>
      </c>
      <c r="C763" s="196">
        <v>0</v>
      </c>
    </row>
    <row r="764" s="34" customFormat="1" ht="17.1" customHeight="1" spans="1:3">
      <c r="A764" s="186">
        <v>2110199</v>
      </c>
      <c r="B764" s="186" t="s">
        <v>679</v>
      </c>
      <c r="C764" s="196">
        <v>369</v>
      </c>
    </row>
    <row r="765" s="34" customFormat="1" ht="17.1" hidden="1" customHeight="1" spans="1:3">
      <c r="A765" s="186">
        <v>21102</v>
      </c>
      <c r="B765" s="189" t="s">
        <v>680</v>
      </c>
      <c r="C765" s="196">
        <f>SUM(C766:C768)</f>
        <v>0</v>
      </c>
    </row>
    <row r="766" s="34" customFormat="1" ht="17.1" hidden="1" customHeight="1" spans="1:3">
      <c r="A766" s="186">
        <v>2110203</v>
      </c>
      <c r="B766" s="186" t="s">
        <v>681</v>
      </c>
      <c r="C766" s="196">
        <v>0</v>
      </c>
    </row>
    <row r="767" s="34" customFormat="1" ht="17.1" hidden="1" customHeight="1" spans="1:3">
      <c r="A767" s="186">
        <v>2110204</v>
      </c>
      <c r="B767" s="186" t="s">
        <v>682</v>
      </c>
      <c r="C767" s="196">
        <v>0</v>
      </c>
    </row>
    <row r="768" s="34" customFormat="1" ht="17.1" hidden="1" customHeight="1" spans="1:3">
      <c r="A768" s="186">
        <v>2110299</v>
      </c>
      <c r="B768" s="186" t="s">
        <v>683</v>
      </c>
      <c r="C768" s="196">
        <v>0</v>
      </c>
    </row>
    <row r="769" s="34" customFormat="1" ht="17.1" customHeight="1" spans="1:3">
      <c r="A769" s="186">
        <v>21103</v>
      </c>
      <c r="B769" s="189" t="s">
        <v>684</v>
      </c>
      <c r="C769" s="196">
        <f>SUM(C770:C776)</f>
        <v>67267</v>
      </c>
    </row>
    <row r="770" s="34" customFormat="1" ht="17.1" customHeight="1" spans="1:3">
      <c r="A770" s="186">
        <v>2110301</v>
      </c>
      <c r="B770" s="186" t="s">
        <v>685</v>
      </c>
      <c r="C770" s="196">
        <v>49427</v>
      </c>
    </row>
    <row r="771" s="34" customFormat="1" ht="17.1" customHeight="1" spans="1:3">
      <c r="A771" s="186">
        <v>2110302</v>
      </c>
      <c r="B771" s="186" t="s">
        <v>686</v>
      </c>
      <c r="C771" s="196">
        <v>7205</v>
      </c>
    </row>
    <row r="772" s="34" customFormat="1" ht="17.1" hidden="1" customHeight="1" spans="1:3">
      <c r="A772" s="186">
        <v>2110303</v>
      </c>
      <c r="B772" s="186" t="s">
        <v>687</v>
      </c>
      <c r="C772" s="196">
        <v>0</v>
      </c>
    </row>
    <row r="773" s="34" customFormat="1" ht="17.1" customHeight="1" spans="1:3">
      <c r="A773" s="186">
        <v>2110304</v>
      </c>
      <c r="B773" s="186" t="s">
        <v>688</v>
      </c>
      <c r="C773" s="196">
        <v>2411</v>
      </c>
    </row>
    <row r="774" s="34" customFormat="1" ht="17.1" hidden="1" customHeight="1" spans="1:3">
      <c r="A774" s="186">
        <v>2110305</v>
      </c>
      <c r="B774" s="186" t="s">
        <v>689</v>
      </c>
      <c r="C774" s="196">
        <v>0</v>
      </c>
    </row>
    <row r="775" s="34" customFormat="1" ht="17.1" hidden="1" customHeight="1" spans="1:3">
      <c r="A775" s="186">
        <v>2110306</v>
      </c>
      <c r="B775" s="186" t="s">
        <v>690</v>
      </c>
      <c r="C775" s="196">
        <v>0</v>
      </c>
    </row>
    <row r="776" s="34" customFormat="1" ht="17.1" customHeight="1" spans="1:3">
      <c r="A776" s="186">
        <v>2110399</v>
      </c>
      <c r="B776" s="186" t="s">
        <v>691</v>
      </c>
      <c r="C776" s="196">
        <v>8224</v>
      </c>
    </row>
    <row r="777" s="34" customFormat="1" ht="17.1" customHeight="1" spans="1:3">
      <c r="A777" s="186">
        <v>21104</v>
      </c>
      <c r="B777" s="189" t="s">
        <v>692</v>
      </c>
      <c r="C777" s="196">
        <f>SUM(C778:C782)</f>
        <v>26642</v>
      </c>
    </row>
    <row r="778" s="34" customFormat="1" ht="17.1" customHeight="1" spans="1:3">
      <c r="A778" s="186">
        <v>2110401</v>
      </c>
      <c r="B778" s="186" t="s">
        <v>693</v>
      </c>
      <c r="C778" s="196">
        <v>800</v>
      </c>
    </row>
    <row r="779" s="34" customFormat="1" ht="17.1" customHeight="1" spans="1:3">
      <c r="A779" s="186">
        <v>2110402</v>
      </c>
      <c r="B779" s="186" t="s">
        <v>694</v>
      </c>
      <c r="C779" s="196">
        <v>16681</v>
      </c>
    </row>
    <row r="780" s="34" customFormat="1" ht="17.1" customHeight="1" spans="1:3">
      <c r="A780" s="186">
        <v>2110403</v>
      </c>
      <c r="B780" s="186" t="s">
        <v>695</v>
      </c>
      <c r="C780" s="196">
        <v>6652</v>
      </c>
    </row>
    <row r="781" s="34" customFormat="1" ht="17.1" hidden="1" customHeight="1" spans="1:3">
      <c r="A781" s="186">
        <v>2110404</v>
      </c>
      <c r="B781" s="186" t="s">
        <v>696</v>
      </c>
      <c r="C781" s="196">
        <v>0</v>
      </c>
    </row>
    <row r="782" s="34" customFormat="1" ht="17.1" customHeight="1" spans="1:3">
      <c r="A782" s="186">
        <v>2110499</v>
      </c>
      <c r="B782" s="186" t="s">
        <v>697</v>
      </c>
      <c r="C782" s="196">
        <v>2509</v>
      </c>
    </row>
    <row r="783" s="34" customFormat="1" ht="17.1" customHeight="1" spans="1:3">
      <c r="A783" s="186">
        <v>21105</v>
      </c>
      <c r="B783" s="189" t="s">
        <v>698</v>
      </c>
      <c r="C783" s="196">
        <f>SUM(C784:C789)</f>
        <v>1869</v>
      </c>
    </row>
    <row r="784" s="34" customFormat="1" ht="17.1" customHeight="1" spans="1:3">
      <c r="A784" s="186">
        <v>2110501</v>
      </c>
      <c r="B784" s="186" t="s">
        <v>699</v>
      </c>
      <c r="C784" s="196">
        <v>1260</v>
      </c>
    </row>
    <row r="785" s="34" customFormat="1" ht="17.1" customHeight="1" spans="1:3">
      <c r="A785" s="186">
        <v>2110502</v>
      </c>
      <c r="B785" s="186" t="s">
        <v>700</v>
      </c>
      <c r="C785" s="196">
        <v>246</v>
      </c>
    </row>
    <row r="786" s="34" customFormat="1" ht="17.1" hidden="1" customHeight="1" spans="1:3">
      <c r="A786" s="186">
        <v>2110503</v>
      </c>
      <c r="B786" s="186" t="s">
        <v>701</v>
      </c>
      <c r="C786" s="196">
        <v>0</v>
      </c>
    </row>
    <row r="787" s="34" customFormat="1" ht="17.1" hidden="1" customHeight="1" spans="1:3">
      <c r="A787" s="186">
        <v>2110506</v>
      </c>
      <c r="B787" s="186" t="s">
        <v>702</v>
      </c>
      <c r="C787" s="196">
        <v>0</v>
      </c>
    </row>
    <row r="788" s="34" customFormat="1" ht="17.1" hidden="1" customHeight="1" spans="1:3">
      <c r="A788" s="186">
        <v>2110507</v>
      </c>
      <c r="B788" s="186" t="s">
        <v>703</v>
      </c>
      <c r="C788" s="196">
        <v>0</v>
      </c>
    </row>
    <row r="789" s="34" customFormat="1" ht="17.1" customHeight="1" spans="1:3">
      <c r="A789" s="186">
        <v>2110599</v>
      </c>
      <c r="B789" s="186" t="s">
        <v>704</v>
      </c>
      <c r="C789" s="196">
        <v>363</v>
      </c>
    </row>
    <row r="790" s="34" customFormat="1" ht="17.1" customHeight="1" spans="1:3">
      <c r="A790" s="186">
        <v>21106</v>
      </c>
      <c r="B790" s="189" t="s">
        <v>705</v>
      </c>
      <c r="C790" s="196">
        <f>SUM(C791:C795)</f>
        <v>1897</v>
      </c>
    </row>
    <row r="791" s="34" customFormat="1" ht="17.1" customHeight="1" spans="1:3">
      <c r="A791" s="186">
        <v>2110602</v>
      </c>
      <c r="B791" s="186" t="s">
        <v>706</v>
      </c>
      <c r="C791" s="196">
        <v>1419</v>
      </c>
    </row>
    <row r="792" s="34" customFormat="1" ht="17.1" hidden="1" customHeight="1" spans="1:3">
      <c r="A792" s="186">
        <v>2110603</v>
      </c>
      <c r="B792" s="186" t="s">
        <v>707</v>
      </c>
      <c r="C792" s="196">
        <v>0</v>
      </c>
    </row>
    <row r="793" s="34" customFormat="1" ht="17.1" hidden="1" customHeight="1" spans="1:3">
      <c r="A793" s="186">
        <v>2110604</v>
      </c>
      <c r="B793" s="186" t="s">
        <v>708</v>
      </c>
      <c r="C793" s="196">
        <v>0</v>
      </c>
    </row>
    <row r="794" s="34" customFormat="1" ht="17.1" hidden="1" customHeight="1" spans="1:3">
      <c r="A794" s="186">
        <v>2110605</v>
      </c>
      <c r="B794" s="186" t="s">
        <v>709</v>
      </c>
      <c r="C794" s="196">
        <v>0</v>
      </c>
    </row>
    <row r="795" s="34" customFormat="1" ht="17.1" customHeight="1" spans="1:3">
      <c r="A795" s="186">
        <v>2110699</v>
      </c>
      <c r="B795" s="186" t="s">
        <v>710</v>
      </c>
      <c r="C795" s="196">
        <v>478</v>
      </c>
    </row>
    <row r="796" s="34" customFormat="1" ht="17.1" hidden="1" customHeight="1" spans="1:3">
      <c r="A796" s="186">
        <v>21107</v>
      </c>
      <c r="B796" s="189" t="s">
        <v>711</v>
      </c>
      <c r="C796" s="196">
        <f>SUM(C797:C798)</f>
        <v>0</v>
      </c>
    </row>
    <row r="797" s="34" customFormat="1" ht="17.1" hidden="1" customHeight="1" spans="1:3">
      <c r="A797" s="186">
        <v>2110704</v>
      </c>
      <c r="B797" s="186" t="s">
        <v>712</v>
      </c>
      <c r="C797" s="196">
        <v>0</v>
      </c>
    </row>
    <row r="798" s="34" customFormat="1" ht="17.1" hidden="1" customHeight="1" spans="1:3">
      <c r="A798" s="186">
        <v>2110799</v>
      </c>
      <c r="B798" s="186" t="s">
        <v>713</v>
      </c>
      <c r="C798" s="196">
        <v>0</v>
      </c>
    </row>
    <row r="799" s="34" customFormat="1" ht="17.1" hidden="1" customHeight="1" spans="1:3">
      <c r="A799" s="186">
        <v>21108</v>
      </c>
      <c r="B799" s="189" t="s">
        <v>714</v>
      </c>
      <c r="C799" s="196">
        <f>SUM(C800:C801)</f>
        <v>0</v>
      </c>
    </row>
    <row r="800" s="34" customFormat="1" ht="17.1" hidden="1" customHeight="1" spans="1:3">
      <c r="A800" s="186">
        <v>2110804</v>
      </c>
      <c r="B800" s="186" t="s">
        <v>715</v>
      </c>
      <c r="C800" s="196">
        <v>0</v>
      </c>
    </row>
    <row r="801" s="34" customFormat="1" ht="17.1" hidden="1" customHeight="1" spans="1:3">
      <c r="A801" s="186">
        <v>2110899</v>
      </c>
      <c r="B801" s="186" t="s">
        <v>716</v>
      </c>
      <c r="C801" s="196">
        <v>0</v>
      </c>
    </row>
    <row r="802" s="34" customFormat="1" ht="17.1" hidden="1" customHeight="1" spans="1:3">
      <c r="A802" s="186">
        <v>21109</v>
      </c>
      <c r="B802" s="189" t="s">
        <v>717</v>
      </c>
      <c r="C802" s="196">
        <f>C803</f>
        <v>0</v>
      </c>
    </row>
    <row r="803" s="34" customFormat="1" ht="17.1" hidden="1" customHeight="1" spans="1:3">
      <c r="A803" s="186">
        <v>2110901</v>
      </c>
      <c r="B803" s="186" t="s">
        <v>718</v>
      </c>
      <c r="C803" s="196">
        <v>0</v>
      </c>
    </row>
    <row r="804" s="34" customFormat="1" ht="17.1" customHeight="1" spans="1:3">
      <c r="A804" s="186">
        <v>21110</v>
      </c>
      <c r="B804" s="189" t="s">
        <v>719</v>
      </c>
      <c r="C804" s="196">
        <f>C805</f>
        <v>65</v>
      </c>
    </row>
    <row r="805" s="34" customFormat="1" ht="17.1" customHeight="1" spans="1:3">
      <c r="A805" s="186">
        <v>2111001</v>
      </c>
      <c r="B805" s="186" t="s">
        <v>720</v>
      </c>
      <c r="C805" s="196">
        <v>65</v>
      </c>
    </row>
    <row r="806" s="34" customFormat="1" ht="17.1" hidden="1" customHeight="1" spans="1:3">
      <c r="A806" s="186">
        <v>21111</v>
      </c>
      <c r="B806" s="189" t="s">
        <v>721</v>
      </c>
      <c r="C806" s="196">
        <f>SUM(C807:C811)</f>
        <v>0</v>
      </c>
    </row>
    <row r="807" s="34" customFormat="1" ht="17.1" hidden="1" customHeight="1" spans="1:3">
      <c r="A807" s="186">
        <v>2111101</v>
      </c>
      <c r="B807" s="186" t="s">
        <v>722</v>
      </c>
      <c r="C807" s="196">
        <v>0</v>
      </c>
    </row>
    <row r="808" s="34" customFormat="1" ht="17.1" hidden="1" customHeight="1" spans="1:3">
      <c r="A808" s="186">
        <v>2111102</v>
      </c>
      <c r="B808" s="186" t="s">
        <v>723</v>
      </c>
      <c r="C808" s="196">
        <v>0</v>
      </c>
    </row>
    <row r="809" s="34" customFormat="1" ht="17.1" hidden="1" customHeight="1" spans="1:3">
      <c r="A809" s="186">
        <v>2111103</v>
      </c>
      <c r="B809" s="186" t="s">
        <v>724</v>
      </c>
      <c r="C809" s="196">
        <v>0</v>
      </c>
    </row>
    <row r="810" s="34" customFormat="1" ht="17.1" hidden="1" customHeight="1" spans="1:3">
      <c r="A810" s="186">
        <v>2111104</v>
      </c>
      <c r="B810" s="186" t="s">
        <v>725</v>
      </c>
      <c r="C810" s="196">
        <v>0</v>
      </c>
    </row>
    <row r="811" s="34" customFormat="1" ht="17.1" hidden="1" customHeight="1" spans="1:3">
      <c r="A811" s="186">
        <v>2111199</v>
      </c>
      <c r="B811" s="186" t="s">
        <v>726</v>
      </c>
      <c r="C811" s="196">
        <v>0</v>
      </c>
    </row>
    <row r="812" s="34" customFormat="1" ht="17.1" hidden="1" customHeight="1" spans="1:3">
      <c r="A812" s="186">
        <v>21112</v>
      </c>
      <c r="B812" s="189" t="s">
        <v>727</v>
      </c>
      <c r="C812" s="196">
        <f>C813</f>
        <v>0</v>
      </c>
    </row>
    <row r="813" s="34" customFormat="1" ht="17.1" hidden="1" customHeight="1" spans="1:3">
      <c r="A813" s="186">
        <v>2111201</v>
      </c>
      <c r="B813" s="186" t="s">
        <v>728</v>
      </c>
      <c r="C813" s="196">
        <v>0</v>
      </c>
    </row>
    <row r="814" s="34" customFormat="1" ht="17.1" hidden="1" customHeight="1" spans="1:3">
      <c r="A814" s="186">
        <v>21113</v>
      </c>
      <c r="B814" s="189" t="s">
        <v>729</v>
      </c>
      <c r="C814" s="196">
        <f>C815</f>
        <v>0</v>
      </c>
    </row>
    <row r="815" s="34" customFormat="1" ht="17.1" hidden="1" customHeight="1" spans="1:3">
      <c r="A815" s="186">
        <v>2111301</v>
      </c>
      <c r="B815" s="186" t="s">
        <v>730</v>
      </c>
      <c r="C815" s="196">
        <v>0</v>
      </c>
    </row>
    <row r="816" s="34" customFormat="1" ht="17.1" hidden="1" customHeight="1" spans="1:3">
      <c r="A816" s="186">
        <v>21114</v>
      </c>
      <c r="B816" s="189" t="s">
        <v>731</v>
      </c>
      <c r="C816" s="196">
        <f>SUM(C817:C830)</f>
        <v>0</v>
      </c>
    </row>
    <row r="817" s="34" customFormat="1" ht="17.1" hidden="1" customHeight="1" spans="1:3">
      <c r="A817" s="186">
        <v>2111401</v>
      </c>
      <c r="B817" s="186" t="s">
        <v>128</v>
      </c>
      <c r="C817" s="196">
        <v>0</v>
      </c>
    </row>
    <row r="818" s="34" customFormat="1" ht="17.1" hidden="1" customHeight="1" spans="1:3">
      <c r="A818" s="186">
        <v>2111402</v>
      </c>
      <c r="B818" s="186" t="s">
        <v>129</v>
      </c>
      <c r="C818" s="196">
        <v>0</v>
      </c>
    </row>
    <row r="819" s="34" customFormat="1" ht="17.1" hidden="1" customHeight="1" spans="1:3">
      <c r="A819" s="186">
        <v>2111403</v>
      </c>
      <c r="B819" s="186" t="s">
        <v>130</v>
      </c>
      <c r="C819" s="196">
        <v>0</v>
      </c>
    </row>
    <row r="820" s="34" customFormat="1" ht="17.1" hidden="1" customHeight="1" spans="1:3">
      <c r="A820" s="186">
        <v>2111404</v>
      </c>
      <c r="B820" s="186" t="s">
        <v>732</v>
      </c>
      <c r="C820" s="196">
        <v>0</v>
      </c>
    </row>
    <row r="821" s="34" customFormat="1" ht="17.1" hidden="1" customHeight="1" spans="1:3">
      <c r="A821" s="186">
        <v>2111405</v>
      </c>
      <c r="B821" s="186" t="s">
        <v>733</v>
      </c>
      <c r="C821" s="196">
        <v>0</v>
      </c>
    </row>
    <row r="822" s="34" customFormat="1" ht="17.1" hidden="1" customHeight="1" spans="1:3">
      <c r="A822" s="186">
        <v>2111406</v>
      </c>
      <c r="B822" s="186" t="s">
        <v>734</v>
      </c>
      <c r="C822" s="196">
        <v>0</v>
      </c>
    </row>
    <row r="823" s="34" customFormat="1" ht="17.1" hidden="1" customHeight="1" spans="1:3">
      <c r="A823" s="186">
        <v>2111407</v>
      </c>
      <c r="B823" s="186" t="s">
        <v>735</v>
      </c>
      <c r="C823" s="196">
        <v>0</v>
      </c>
    </row>
    <row r="824" s="34" customFormat="1" ht="17.1" hidden="1" customHeight="1" spans="1:3">
      <c r="A824" s="186">
        <v>2111408</v>
      </c>
      <c r="B824" s="186" t="s">
        <v>736</v>
      </c>
      <c r="C824" s="196">
        <v>0</v>
      </c>
    </row>
    <row r="825" s="34" customFormat="1" ht="17.1" hidden="1" customHeight="1" spans="1:3">
      <c r="A825" s="186">
        <v>2111409</v>
      </c>
      <c r="B825" s="186" t="s">
        <v>737</v>
      </c>
      <c r="C825" s="196">
        <v>0</v>
      </c>
    </row>
    <row r="826" s="34" customFormat="1" ht="17.1" hidden="1" customHeight="1" spans="1:3">
      <c r="A826" s="186">
        <v>2111410</v>
      </c>
      <c r="B826" s="186" t="s">
        <v>738</v>
      </c>
      <c r="C826" s="196">
        <v>0</v>
      </c>
    </row>
    <row r="827" s="34" customFormat="1" ht="17.1" hidden="1" customHeight="1" spans="1:3">
      <c r="A827" s="186">
        <v>2111411</v>
      </c>
      <c r="B827" s="186" t="s">
        <v>169</v>
      </c>
      <c r="C827" s="196">
        <v>0</v>
      </c>
    </row>
    <row r="828" s="34" customFormat="1" ht="17.1" hidden="1" customHeight="1" spans="1:3">
      <c r="A828" s="186">
        <v>2111413</v>
      </c>
      <c r="B828" s="186" t="s">
        <v>739</v>
      </c>
      <c r="C828" s="196">
        <v>0</v>
      </c>
    </row>
    <row r="829" s="34" customFormat="1" ht="17.1" hidden="1" customHeight="1" spans="1:3">
      <c r="A829" s="186">
        <v>2111450</v>
      </c>
      <c r="B829" s="186" t="s">
        <v>137</v>
      </c>
      <c r="C829" s="196">
        <v>0</v>
      </c>
    </row>
    <row r="830" s="34" customFormat="1" ht="17.1" hidden="1" customHeight="1" spans="1:3">
      <c r="A830" s="186">
        <v>2111499</v>
      </c>
      <c r="B830" s="186" t="s">
        <v>740</v>
      </c>
      <c r="C830" s="196">
        <v>0</v>
      </c>
    </row>
    <row r="831" s="34" customFormat="1" ht="17.1" customHeight="1" spans="1:3">
      <c r="A831" s="186">
        <v>21199</v>
      </c>
      <c r="B831" s="189" t="s">
        <v>741</v>
      </c>
      <c r="C831" s="196">
        <f>C832</f>
        <v>12152</v>
      </c>
    </row>
    <row r="832" s="34" customFormat="1" ht="17.1" customHeight="1" spans="1:3">
      <c r="A832" s="186">
        <v>2119901</v>
      </c>
      <c r="B832" s="186" t="s">
        <v>742</v>
      </c>
      <c r="C832" s="196">
        <v>12152</v>
      </c>
    </row>
    <row r="833" s="34" customFormat="1" ht="17.1" customHeight="1" spans="1:3">
      <c r="A833" s="186">
        <v>212</v>
      </c>
      <c r="B833" s="189" t="s">
        <v>743</v>
      </c>
      <c r="C833" s="196">
        <f>SUM(C834,C845,C847,C850,C852,C854)</f>
        <v>217698</v>
      </c>
    </row>
    <row r="834" s="34" customFormat="1" ht="17.1" customHeight="1" spans="1:3">
      <c r="A834" s="186">
        <v>21201</v>
      </c>
      <c r="B834" s="189" t="s">
        <v>744</v>
      </c>
      <c r="C834" s="196">
        <f>SUM(C835:C844)</f>
        <v>32678</v>
      </c>
    </row>
    <row r="835" s="34" customFormat="1" ht="17.1" customHeight="1" spans="1:3">
      <c r="A835" s="186">
        <v>2120101</v>
      </c>
      <c r="B835" s="186" t="s">
        <v>128</v>
      </c>
      <c r="C835" s="196">
        <v>1441</v>
      </c>
    </row>
    <row r="836" s="34" customFormat="1" ht="17.1" customHeight="1" spans="1:3">
      <c r="A836" s="186">
        <v>2120102</v>
      </c>
      <c r="B836" s="186" t="s">
        <v>129</v>
      </c>
      <c r="C836" s="196">
        <v>2156</v>
      </c>
    </row>
    <row r="837" s="34" customFormat="1" ht="17.1" customHeight="1" spans="1:3">
      <c r="A837" s="186">
        <v>2120103</v>
      </c>
      <c r="B837" s="186" t="s">
        <v>130</v>
      </c>
      <c r="C837" s="196">
        <v>100</v>
      </c>
    </row>
    <row r="838" s="34" customFormat="1" ht="17.1" customHeight="1" spans="1:3">
      <c r="A838" s="186">
        <v>2120104</v>
      </c>
      <c r="B838" s="186" t="s">
        <v>745</v>
      </c>
      <c r="C838" s="196">
        <v>16191</v>
      </c>
    </row>
    <row r="839" s="34" customFormat="1" ht="17.1" hidden="1" customHeight="1" spans="1:3">
      <c r="A839" s="186">
        <v>2120105</v>
      </c>
      <c r="B839" s="186" t="s">
        <v>746</v>
      </c>
      <c r="C839" s="196">
        <v>0</v>
      </c>
    </row>
    <row r="840" s="34" customFormat="1" ht="17.1" customHeight="1" spans="1:3">
      <c r="A840" s="186">
        <v>2120106</v>
      </c>
      <c r="B840" s="186" t="s">
        <v>747</v>
      </c>
      <c r="C840" s="196">
        <v>516</v>
      </c>
    </row>
    <row r="841" s="34" customFormat="1" ht="17.1" customHeight="1" spans="1:3">
      <c r="A841" s="186">
        <v>2120107</v>
      </c>
      <c r="B841" s="186" t="s">
        <v>748</v>
      </c>
      <c r="C841" s="196">
        <v>1435</v>
      </c>
    </row>
    <row r="842" s="34" customFormat="1" ht="17.1" hidden="1" customHeight="1" spans="1:3">
      <c r="A842" s="186">
        <v>2120109</v>
      </c>
      <c r="B842" s="186" t="s">
        <v>749</v>
      </c>
      <c r="C842" s="196">
        <v>0</v>
      </c>
    </row>
    <row r="843" s="34" customFormat="1" ht="17.1" hidden="1" customHeight="1" spans="1:3">
      <c r="A843" s="186">
        <v>2120110</v>
      </c>
      <c r="B843" s="186" t="s">
        <v>750</v>
      </c>
      <c r="C843" s="196">
        <v>0</v>
      </c>
    </row>
    <row r="844" s="34" customFormat="1" ht="17.1" customHeight="1" spans="1:3">
      <c r="A844" s="186">
        <v>2120199</v>
      </c>
      <c r="B844" s="186" t="s">
        <v>751</v>
      </c>
      <c r="C844" s="196">
        <v>10839</v>
      </c>
    </row>
    <row r="845" s="34" customFormat="1" ht="17.1" customHeight="1" spans="1:3">
      <c r="A845" s="186">
        <v>21202</v>
      </c>
      <c r="B845" s="189" t="s">
        <v>752</v>
      </c>
      <c r="C845" s="196">
        <f>C846</f>
        <v>300</v>
      </c>
    </row>
    <row r="846" s="34" customFormat="1" ht="17.1" customHeight="1" spans="1:3">
      <c r="A846" s="186">
        <v>2120201</v>
      </c>
      <c r="B846" s="186" t="s">
        <v>753</v>
      </c>
      <c r="C846" s="196">
        <v>300</v>
      </c>
    </row>
    <row r="847" s="34" customFormat="1" ht="17.1" customHeight="1" spans="1:3">
      <c r="A847" s="186">
        <v>21203</v>
      </c>
      <c r="B847" s="189" t="s">
        <v>754</v>
      </c>
      <c r="C847" s="196">
        <f>SUM(C848:C849)</f>
        <v>142853</v>
      </c>
    </row>
    <row r="848" s="34" customFormat="1" ht="17.1" customHeight="1" spans="1:3">
      <c r="A848" s="186">
        <v>2120303</v>
      </c>
      <c r="B848" s="186" t="s">
        <v>755</v>
      </c>
      <c r="C848" s="196">
        <v>50168</v>
      </c>
    </row>
    <row r="849" s="34" customFormat="1" ht="17.1" customHeight="1" spans="1:3">
      <c r="A849" s="186">
        <v>2120399</v>
      </c>
      <c r="B849" s="186" t="s">
        <v>756</v>
      </c>
      <c r="C849" s="196">
        <v>92685</v>
      </c>
    </row>
    <row r="850" s="34" customFormat="1" ht="17.1" customHeight="1" spans="1:3">
      <c r="A850" s="186">
        <v>21205</v>
      </c>
      <c r="B850" s="189" t="s">
        <v>757</v>
      </c>
      <c r="C850" s="196">
        <f>C851</f>
        <v>39157</v>
      </c>
    </row>
    <row r="851" s="34" customFormat="1" ht="17.1" customHeight="1" spans="1:3">
      <c r="A851" s="186">
        <v>2120501</v>
      </c>
      <c r="B851" s="186" t="s">
        <v>758</v>
      </c>
      <c r="C851" s="196">
        <v>39157</v>
      </c>
    </row>
    <row r="852" s="34" customFormat="1" ht="17.1" customHeight="1" spans="1:3">
      <c r="A852" s="186">
        <v>21206</v>
      </c>
      <c r="B852" s="189" t="s">
        <v>759</v>
      </c>
      <c r="C852" s="196">
        <f>C853</f>
        <v>929</v>
      </c>
    </row>
    <row r="853" s="34" customFormat="1" ht="17.1" customHeight="1" spans="1:3">
      <c r="A853" s="186">
        <v>2120601</v>
      </c>
      <c r="B853" s="186" t="s">
        <v>760</v>
      </c>
      <c r="C853" s="196">
        <v>929</v>
      </c>
    </row>
    <row r="854" s="34" customFormat="1" ht="17.1" customHeight="1" spans="1:3">
      <c r="A854" s="186">
        <v>21299</v>
      </c>
      <c r="B854" s="189" t="s">
        <v>761</v>
      </c>
      <c r="C854" s="196">
        <f>C855</f>
        <v>1781</v>
      </c>
    </row>
    <row r="855" s="34" customFormat="1" ht="17.1" customHeight="1" spans="1:3">
      <c r="A855" s="186">
        <v>2129901</v>
      </c>
      <c r="B855" s="186" t="s">
        <v>762</v>
      </c>
      <c r="C855" s="196">
        <v>1781</v>
      </c>
    </row>
    <row r="856" s="34" customFormat="1" ht="17.1" customHeight="1" spans="1:3">
      <c r="A856" s="186">
        <v>213</v>
      </c>
      <c r="B856" s="189" t="s">
        <v>763</v>
      </c>
      <c r="C856" s="196">
        <f>SUM(C857,C882,C907,C933,C944,C955,C961,C968,C975,C978)</f>
        <v>187671</v>
      </c>
    </row>
    <row r="857" s="34" customFormat="1" ht="17.1" customHeight="1" spans="1:3">
      <c r="A857" s="186">
        <v>21301</v>
      </c>
      <c r="B857" s="189" t="s">
        <v>764</v>
      </c>
      <c r="C857" s="196">
        <f>SUM(C858:C881)</f>
        <v>78969</v>
      </c>
    </row>
    <row r="858" s="34" customFormat="1" ht="17.1" customHeight="1" spans="1:3">
      <c r="A858" s="186">
        <v>2130101</v>
      </c>
      <c r="B858" s="186" t="s">
        <v>128</v>
      </c>
      <c r="C858" s="196">
        <v>423</v>
      </c>
    </row>
    <row r="859" s="34" customFormat="1" ht="17.1" customHeight="1" spans="1:3">
      <c r="A859" s="186">
        <v>2130102</v>
      </c>
      <c r="B859" s="186" t="s">
        <v>129</v>
      </c>
      <c r="C859" s="196">
        <v>2513</v>
      </c>
    </row>
    <row r="860" s="34" customFormat="1" ht="17.1" hidden="1" customHeight="1" spans="1:3">
      <c r="A860" s="186">
        <v>2130103</v>
      </c>
      <c r="B860" s="186" t="s">
        <v>130</v>
      </c>
      <c r="C860" s="196">
        <v>0</v>
      </c>
    </row>
    <row r="861" s="34" customFormat="1" ht="17.1" customHeight="1" spans="1:3">
      <c r="A861" s="186">
        <v>2130104</v>
      </c>
      <c r="B861" s="186" t="s">
        <v>137</v>
      </c>
      <c r="C861" s="196">
        <v>5371</v>
      </c>
    </row>
    <row r="862" s="34" customFormat="1" ht="17.1" hidden="1" customHeight="1" spans="1:3">
      <c r="A862" s="186">
        <v>2130105</v>
      </c>
      <c r="B862" s="186" t="s">
        <v>765</v>
      </c>
      <c r="C862" s="196">
        <v>0</v>
      </c>
    </row>
    <row r="863" s="34" customFormat="1" ht="17.1" customHeight="1" spans="1:3">
      <c r="A863" s="186">
        <v>2130106</v>
      </c>
      <c r="B863" s="186" t="s">
        <v>766</v>
      </c>
      <c r="C863" s="196">
        <v>93</v>
      </c>
    </row>
    <row r="864" s="34" customFormat="1" ht="17.1" customHeight="1" spans="1:3">
      <c r="A864" s="186">
        <v>2130108</v>
      </c>
      <c r="B864" s="186" t="s">
        <v>767</v>
      </c>
      <c r="C864" s="196">
        <v>1475</v>
      </c>
    </row>
    <row r="865" s="34" customFormat="1" ht="17.1" hidden="1" customHeight="1" spans="1:3">
      <c r="A865" s="186">
        <v>2130109</v>
      </c>
      <c r="B865" s="186" t="s">
        <v>768</v>
      </c>
      <c r="C865" s="196">
        <v>0</v>
      </c>
    </row>
    <row r="866" s="34" customFormat="1" ht="17.1" hidden="1" customHeight="1" spans="1:3">
      <c r="A866" s="186">
        <v>2130110</v>
      </c>
      <c r="B866" s="186" t="s">
        <v>769</v>
      </c>
      <c r="C866" s="196">
        <v>0</v>
      </c>
    </row>
    <row r="867" s="34" customFormat="1" ht="17.1" hidden="1" customHeight="1" spans="1:3">
      <c r="A867" s="186">
        <v>2130111</v>
      </c>
      <c r="B867" s="186" t="s">
        <v>770</v>
      </c>
      <c r="C867" s="196">
        <v>0</v>
      </c>
    </row>
    <row r="868" s="34" customFormat="1" ht="17.1" hidden="1" customHeight="1" spans="1:3">
      <c r="A868" s="186">
        <v>2130112</v>
      </c>
      <c r="B868" s="186" t="s">
        <v>771</v>
      </c>
      <c r="C868" s="196">
        <v>0</v>
      </c>
    </row>
    <row r="869" s="34" customFormat="1" ht="17.1" hidden="1" customHeight="1" spans="1:3">
      <c r="A869" s="186">
        <v>2130114</v>
      </c>
      <c r="B869" s="186" t="s">
        <v>772</v>
      </c>
      <c r="C869" s="196">
        <v>0</v>
      </c>
    </row>
    <row r="870" s="34" customFormat="1" ht="17.1" customHeight="1" spans="1:3">
      <c r="A870" s="186">
        <v>2130119</v>
      </c>
      <c r="B870" s="186" t="s">
        <v>773</v>
      </c>
      <c r="C870" s="196">
        <v>70</v>
      </c>
    </row>
    <row r="871" s="34" customFormat="1" ht="17.1" hidden="1" customHeight="1" spans="1:3">
      <c r="A871" s="186">
        <v>2130120</v>
      </c>
      <c r="B871" s="186" t="s">
        <v>774</v>
      </c>
      <c r="C871" s="196">
        <v>0</v>
      </c>
    </row>
    <row r="872" s="34" customFormat="1" ht="17.1" hidden="1" customHeight="1" spans="1:3">
      <c r="A872" s="186">
        <v>2130121</v>
      </c>
      <c r="B872" s="186" t="s">
        <v>775</v>
      </c>
      <c r="C872" s="196">
        <v>0</v>
      </c>
    </row>
    <row r="873" s="34" customFormat="1" ht="17.1" customHeight="1" spans="1:3">
      <c r="A873" s="186">
        <v>2130122</v>
      </c>
      <c r="B873" s="186" t="s">
        <v>776</v>
      </c>
      <c r="C873" s="196">
        <v>1562</v>
      </c>
    </row>
    <row r="874" s="34" customFormat="1" ht="17.1" customHeight="1" spans="1:3">
      <c r="A874" s="186">
        <v>2130124</v>
      </c>
      <c r="B874" s="186" t="s">
        <v>777</v>
      </c>
      <c r="C874" s="196">
        <v>7494</v>
      </c>
    </row>
    <row r="875" s="34" customFormat="1" ht="17.1" hidden="1" customHeight="1" spans="1:3">
      <c r="A875" s="186">
        <v>2130125</v>
      </c>
      <c r="B875" s="186" t="s">
        <v>778</v>
      </c>
      <c r="C875" s="196">
        <v>0</v>
      </c>
    </row>
    <row r="876" s="34" customFormat="1" ht="17.1" customHeight="1" spans="1:3">
      <c r="A876" s="186">
        <v>2130126</v>
      </c>
      <c r="B876" s="186" t="s">
        <v>779</v>
      </c>
      <c r="C876" s="196">
        <v>4987</v>
      </c>
    </row>
    <row r="877" s="34" customFormat="1" ht="17.1" hidden="1" customHeight="1" spans="1:3">
      <c r="A877" s="186">
        <v>2130135</v>
      </c>
      <c r="B877" s="186" t="s">
        <v>780</v>
      </c>
      <c r="C877" s="196">
        <v>0</v>
      </c>
    </row>
    <row r="878" s="34" customFormat="1" ht="17.1" customHeight="1" spans="1:3">
      <c r="A878" s="186">
        <v>2130142</v>
      </c>
      <c r="B878" s="186" t="s">
        <v>781</v>
      </c>
      <c r="C878" s="196">
        <v>35698</v>
      </c>
    </row>
    <row r="879" s="34" customFormat="1" ht="17.1" hidden="1" customHeight="1" spans="1:3">
      <c r="A879" s="186">
        <v>2130148</v>
      </c>
      <c r="B879" s="186" t="s">
        <v>782</v>
      </c>
      <c r="C879" s="196">
        <v>0</v>
      </c>
    </row>
    <row r="880" s="34" customFormat="1" ht="17.1" customHeight="1" spans="1:3">
      <c r="A880" s="186">
        <v>2130152</v>
      </c>
      <c r="B880" s="186" t="s">
        <v>783</v>
      </c>
      <c r="C880" s="196">
        <v>23</v>
      </c>
    </row>
    <row r="881" s="34" customFormat="1" ht="17.1" customHeight="1" spans="1:3">
      <c r="A881" s="186">
        <v>2130199</v>
      </c>
      <c r="B881" s="186" t="s">
        <v>784</v>
      </c>
      <c r="C881" s="196">
        <v>19260</v>
      </c>
    </row>
    <row r="882" s="34" customFormat="1" ht="17.1" customHeight="1" spans="1:3">
      <c r="A882" s="186">
        <v>21302</v>
      </c>
      <c r="B882" s="189" t="s">
        <v>785</v>
      </c>
      <c r="C882" s="196">
        <f>SUM(C883:C906)</f>
        <v>27288</v>
      </c>
    </row>
    <row r="883" s="34" customFormat="1" ht="17.1" customHeight="1" spans="1:3">
      <c r="A883" s="186">
        <v>2130201</v>
      </c>
      <c r="B883" s="186" t="s">
        <v>128</v>
      </c>
      <c r="C883" s="196">
        <v>233</v>
      </c>
    </row>
    <row r="884" s="34" customFormat="1" ht="17.1" customHeight="1" spans="1:3">
      <c r="A884" s="186">
        <v>2130202</v>
      </c>
      <c r="B884" s="186" t="s">
        <v>129</v>
      </c>
      <c r="C884" s="196">
        <v>1239</v>
      </c>
    </row>
    <row r="885" s="34" customFormat="1" ht="17.1" hidden="1" customHeight="1" spans="1:3">
      <c r="A885" s="186">
        <v>2130203</v>
      </c>
      <c r="B885" s="186" t="s">
        <v>130</v>
      </c>
      <c r="C885" s="196">
        <v>0</v>
      </c>
    </row>
    <row r="886" s="34" customFormat="1" ht="17.1" hidden="1" customHeight="1" spans="1:3">
      <c r="A886" s="186">
        <v>2130204</v>
      </c>
      <c r="B886" s="186" t="s">
        <v>786</v>
      </c>
      <c r="C886" s="196">
        <v>0</v>
      </c>
    </row>
    <row r="887" s="34" customFormat="1" ht="17.1" customHeight="1" spans="1:3">
      <c r="A887" s="186">
        <v>2130205</v>
      </c>
      <c r="B887" s="186" t="s">
        <v>787</v>
      </c>
      <c r="C887" s="196">
        <v>14205</v>
      </c>
    </row>
    <row r="888" s="34" customFormat="1" ht="17.1" customHeight="1" spans="1:3">
      <c r="A888" s="186">
        <v>2130206</v>
      </c>
      <c r="B888" s="186" t="s">
        <v>788</v>
      </c>
      <c r="C888" s="196">
        <v>2817</v>
      </c>
    </row>
    <row r="889" s="34" customFormat="1" ht="17.1" customHeight="1" spans="1:3">
      <c r="A889" s="186">
        <v>2130207</v>
      </c>
      <c r="B889" s="186" t="s">
        <v>789</v>
      </c>
      <c r="C889" s="196">
        <v>303</v>
      </c>
    </row>
    <row r="890" s="34" customFormat="1" ht="17.1" customHeight="1" spans="1:3">
      <c r="A890" s="186">
        <v>2130209</v>
      </c>
      <c r="B890" s="186" t="s">
        <v>790</v>
      </c>
      <c r="C890" s="196">
        <v>2923</v>
      </c>
    </row>
    <row r="891" s="34" customFormat="1" ht="17.1" customHeight="1" spans="1:3">
      <c r="A891" s="186">
        <v>2130210</v>
      </c>
      <c r="B891" s="186" t="s">
        <v>791</v>
      </c>
      <c r="C891" s="196">
        <v>192</v>
      </c>
    </row>
    <row r="892" s="34" customFormat="1" ht="17.1" customHeight="1" spans="1:3">
      <c r="A892" s="186">
        <v>2130211</v>
      </c>
      <c r="B892" s="186" t="s">
        <v>792</v>
      </c>
      <c r="C892" s="196">
        <v>564</v>
      </c>
    </row>
    <row r="893" s="34" customFormat="1" ht="17.1" hidden="1" customHeight="1" spans="1:3">
      <c r="A893" s="186">
        <v>2130212</v>
      </c>
      <c r="B893" s="186" t="s">
        <v>793</v>
      </c>
      <c r="C893" s="196">
        <v>0</v>
      </c>
    </row>
    <row r="894" s="34" customFormat="1" ht="17.1" customHeight="1" spans="1:3">
      <c r="A894" s="186">
        <v>2130213</v>
      </c>
      <c r="B894" s="186" t="s">
        <v>794</v>
      </c>
      <c r="C894" s="196">
        <v>440</v>
      </c>
    </row>
    <row r="895" s="34" customFormat="1" ht="17.1" customHeight="1" spans="1:3">
      <c r="A895" s="186">
        <v>2130217</v>
      </c>
      <c r="B895" s="186" t="s">
        <v>795</v>
      </c>
      <c r="C895" s="196">
        <v>2605</v>
      </c>
    </row>
    <row r="896" s="34" customFormat="1" ht="17.1" hidden="1" customHeight="1" spans="1:3">
      <c r="A896" s="186">
        <v>2130220</v>
      </c>
      <c r="B896" s="186" t="s">
        <v>796</v>
      </c>
      <c r="C896" s="196">
        <v>0</v>
      </c>
    </row>
    <row r="897" s="34" customFormat="1" ht="17.1" customHeight="1" spans="1:3">
      <c r="A897" s="186">
        <v>2130221</v>
      </c>
      <c r="B897" s="186" t="s">
        <v>797</v>
      </c>
      <c r="C897" s="196">
        <v>54</v>
      </c>
    </row>
    <row r="898" s="34" customFormat="1" ht="17.1" hidden="1" customHeight="1" spans="1:3">
      <c r="A898" s="186">
        <v>2130223</v>
      </c>
      <c r="B898" s="186" t="s">
        <v>798</v>
      </c>
      <c r="C898" s="196">
        <v>0</v>
      </c>
    </row>
    <row r="899" s="34" customFormat="1" ht="17.1" customHeight="1" spans="1:3">
      <c r="A899" s="186">
        <v>2130226</v>
      </c>
      <c r="B899" s="186" t="s">
        <v>799</v>
      </c>
      <c r="C899" s="196">
        <v>124</v>
      </c>
    </row>
    <row r="900" s="34" customFormat="1" ht="17.1" hidden="1" customHeight="1" spans="1:3">
      <c r="A900" s="186">
        <v>2130227</v>
      </c>
      <c r="B900" s="186" t="s">
        <v>800</v>
      </c>
      <c r="C900" s="196">
        <v>0</v>
      </c>
    </row>
    <row r="901" s="34" customFormat="1" ht="17.1" hidden="1" customHeight="1" spans="1:3">
      <c r="A901" s="186">
        <v>2130232</v>
      </c>
      <c r="B901" s="186" t="s">
        <v>801</v>
      </c>
      <c r="C901" s="196">
        <v>0</v>
      </c>
    </row>
    <row r="902" s="34" customFormat="1" ht="17.1" customHeight="1" spans="1:3">
      <c r="A902" s="186">
        <v>2130234</v>
      </c>
      <c r="B902" s="186" t="s">
        <v>802</v>
      </c>
      <c r="C902" s="196">
        <v>740</v>
      </c>
    </row>
    <row r="903" s="34" customFormat="1" ht="17.1" hidden="1" customHeight="1" spans="1:3">
      <c r="A903" s="186">
        <v>2130235</v>
      </c>
      <c r="B903" s="186" t="s">
        <v>803</v>
      </c>
      <c r="C903" s="196">
        <v>0</v>
      </c>
    </row>
    <row r="904" s="34" customFormat="1" ht="17.1" customHeight="1" spans="1:3">
      <c r="A904" s="186">
        <v>2130236</v>
      </c>
      <c r="B904" s="186" t="s">
        <v>804</v>
      </c>
      <c r="C904" s="196">
        <v>17</v>
      </c>
    </row>
    <row r="905" s="34" customFormat="1" ht="17.1" hidden="1" customHeight="1" spans="1:3">
      <c r="A905" s="186">
        <v>2130237</v>
      </c>
      <c r="B905" s="186" t="s">
        <v>805</v>
      </c>
      <c r="C905" s="196">
        <v>0</v>
      </c>
    </row>
    <row r="906" s="34" customFormat="1" ht="17.1" customHeight="1" spans="1:3">
      <c r="A906" s="186">
        <v>2130299</v>
      </c>
      <c r="B906" s="186" t="s">
        <v>806</v>
      </c>
      <c r="C906" s="196">
        <v>832</v>
      </c>
    </row>
    <row r="907" s="34" customFormat="1" ht="17.1" customHeight="1" spans="1:3">
      <c r="A907" s="186">
        <v>21303</v>
      </c>
      <c r="B907" s="189" t="s">
        <v>807</v>
      </c>
      <c r="C907" s="196">
        <f>SUM(C908:C932)</f>
        <v>27415</v>
      </c>
    </row>
    <row r="908" s="34" customFormat="1" ht="17.1" customHeight="1" spans="1:3">
      <c r="A908" s="186">
        <v>2130301</v>
      </c>
      <c r="B908" s="186" t="s">
        <v>128</v>
      </c>
      <c r="C908" s="196">
        <v>1033</v>
      </c>
    </row>
    <row r="909" s="34" customFormat="1" ht="17.1" hidden="1" customHeight="1" spans="1:3">
      <c r="A909" s="186">
        <v>2130302</v>
      </c>
      <c r="B909" s="186" t="s">
        <v>129</v>
      </c>
      <c r="C909" s="196">
        <v>0</v>
      </c>
    </row>
    <row r="910" s="34" customFormat="1" ht="17.1" hidden="1" customHeight="1" spans="1:3">
      <c r="A910" s="186">
        <v>2130303</v>
      </c>
      <c r="B910" s="186" t="s">
        <v>130</v>
      </c>
      <c r="C910" s="196">
        <v>0</v>
      </c>
    </row>
    <row r="911" s="34" customFormat="1" ht="17.1" customHeight="1" spans="1:3">
      <c r="A911" s="186">
        <v>2130304</v>
      </c>
      <c r="B911" s="186" t="s">
        <v>808</v>
      </c>
      <c r="C911" s="196">
        <v>1374</v>
      </c>
    </row>
    <row r="912" s="34" customFormat="1" ht="17.1" customHeight="1" spans="1:3">
      <c r="A912" s="186">
        <v>2130305</v>
      </c>
      <c r="B912" s="186" t="s">
        <v>809</v>
      </c>
      <c r="C912" s="196">
        <v>2687</v>
      </c>
    </row>
    <row r="913" s="34" customFormat="1" ht="17.1" customHeight="1" spans="1:3">
      <c r="A913" s="186">
        <v>2130306</v>
      </c>
      <c r="B913" s="186" t="s">
        <v>810</v>
      </c>
      <c r="C913" s="196">
        <v>910</v>
      </c>
    </row>
    <row r="914" s="34" customFormat="1" ht="17.1" customHeight="1" spans="1:3">
      <c r="A914" s="186">
        <v>2130307</v>
      </c>
      <c r="B914" s="186" t="s">
        <v>811</v>
      </c>
      <c r="C914" s="196">
        <v>15</v>
      </c>
    </row>
    <row r="915" s="34" customFormat="1" ht="17.1" customHeight="1" spans="1:3">
      <c r="A915" s="186">
        <v>2130308</v>
      </c>
      <c r="B915" s="186" t="s">
        <v>812</v>
      </c>
      <c r="C915" s="196">
        <v>272</v>
      </c>
    </row>
    <row r="916" s="34" customFormat="1" ht="17.1" customHeight="1" spans="1:3">
      <c r="A916" s="186">
        <v>2130309</v>
      </c>
      <c r="B916" s="186" t="s">
        <v>813</v>
      </c>
      <c r="C916" s="196">
        <v>31</v>
      </c>
    </row>
    <row r="917" s="34" customFormat="1" ht="17.1" customHeight="1" spans="1:3">
      <c r="A917" s="186">
        <v>2130310</v>
      </c>
      <c r="B917" s="186" t="s">
        <v>814</v>
      </c>
      <c r="C917" s="196">
        <v>737</v>
      </c>
    </row>
    <row r="918" s="34" customFormat="1" ht="17.1" customHeight="1" spans="1:3">
      <c r="A918" s="186">
        <v>2130311</v>
      </c>
      <c r="B918" s="186" t="s">
        <v>815</v>
      </c>
      <c r="C918" s="196">
        <v>487</v>
      </c>
    </row>
    <row r="919" s="34" customFormat="1" ht="17.1" hidden="1" customHeight="1" spans="1:3">
      <c r="A919" s="186">
        <v>2130312</v>
      </c>
      <c r="B919" s="186" t="s">
        <v>816</v>
      </c>
      <c r="C919" s="196">
        <v>0</v>
      </c>
    </row>
    <row r="920" s="34" customFormat="1" ht="17.1" hidden="1" customHeight="1" spans="1:3">
      <c r="A920" s="186">
        <v>2130313</v>
      </c>
      <c r="B920" s="186" t="s">
        <v>817</v>
      </c>
      <c r="C920" s="196">
        <v>0</v>
      </c>
    </row>
    <row r="921" s="34" customFormat="1" ht="17.1" customHeight="1" spans="1:3">
      <c r="A921" s="186">
        <v>2130314</v>
      </c>
      <c r="B921" s="186" t="s">
        <v>818</v>
      </c>
      <c r="C921" s="196">
        <v>1257</v>
      </c>
    </row>
    <row r="922" s="34" customFormat="1" ht="17.1" customHeight="1" spans="1:3">
      <c r="A922" s="186">
        <v>2130315</v>
      </c>
      <c r="B922" s="186" t="s">
        <v>819</v>
      </c>
      <c r="C922" s="196">
        <v>60</v>
      </c>
    </row>
    <row r="923" s="34" customFormat="1" ht="17.1" customHeight="1" spans="1:3">
      <c r="A923" s="186">
        <v>2130316</v>
      </c>
      <c r="B923" s="186" t="s">
        <v>820</v>
      </c>
      <c r="C923" s="196">
        <v>385</v>
      </c>
    </row>
    <row r="924" s="34" customFormat="1" ht="17.1" hidden="1" customHeight="1" spans="1:3">
      <c r="A924" s="186">
        <v>2130317</v>
      </c>
      <c r="B924" s="186" t="s">
        <v>821</v>
      </c>
      <c r="C924" s="196">
        <v>0</v>
      </c>
    </row>
    <row r="925" s="34" customFormat="1" ht="17.1" hidden="1" customHeight="1" spans="1:3">
      <c r="A925" s="186">
        <v>2130318</v>
      </c>
      <c r="B925" s="186" t="s">
        <v>822</v>
      </c>
      <c r="C925" s="196">
        <v>0</v>
      </c>
    </row>
    <row r="926" s="34" customFormat="1" ht="17.1" hidden="1" customHeight="1" spans="1:3">
      <c r="A926" s="186">
        <v>2130319</v>
      </c>
      <c r="B926" s="186" t="s">
        <v>823</v>
      </c>
      <c r="C926" s="196">
        <v>0</v>
      </c>
    </row>
    <row r="927" s="34" customFormat="1" ht="17.1" hidden="1" customHeight="1" spans="1:3">
      <c r="A927" s="186">
        <v>2130321</v>
      </c>
      <c r="B927" s="186" t="s">
        <v>824</v>
      </c>
      <c r="C927" s="196">
        <v>0</v>
      </c>
    </row>
    <row r="928" s="34" customFormat="1" ht="17.1" hidden="1" customHeight="1" spans="1:3">
      <c r="A928" s="186">
        <v>2130322</v>
      </c>
      <c r="B928" s="186" t="s">
        <v>825</v>
      </c>
      <c r="C928" s="196">
        <v>0</v>
      </c>
    </row>
    <row r="929" s="34" customFormat="1" ht="17.1" hidden="1" customHeight="1" spans="1:3">
      <c r="A929" s="186">
        <v>2130333</v>
      </c>
      <c r="B929" s="186" t="s">
        <v>798</v>
      </c>
      <c r="C929" s="196">
        <v>0</v>
      </c>
    </row>
    <row r="930" s="34" customFormat="1" ht="17.1" customHeight="1" spans="1:3">
      <c r="A930" s="186">
        <v>2130334</v>
      </c>
      <c r="B930" s="186" t="s">
        <v>826</v>
      </c>
      <c r="C930" s="196">
        <v>5425</v>
      </c>
    </row>
    <row r="931" s="34" customFormat="1" ht="17.1" customHeight="1" spans="1:3">
      <c r="A931" s="186">
        <v>2130335</v>
      </c>
      <c r="B931" s="186" t="s">
        <v>827</v>
      </c>
      <c r="C931" s="196">
        <v>4203</v>
      </c>
    </row>
    <row r="932" s="34" customFormat="1" ht="17.1" customHeight="1" spans="1:3">
      <c r="A932" s="186">
        <v>2130399</v>
      </c>
      <c r="B932" s="186" t="s">
        <v>828</v>
      </c>
      <c r="C932" s="196">
        <v>8539</v>
      </c>
    </row>
    <row r="933" s="34" customFormat="1" ht="17.1" hidden="1" customHeight="1" spans="1:3">
      <c r="A933" s="186">
        <v>21304</v>
      </c>
      <c r="B933" s="189" t="s">
        <v>829</v>
      </c>
      <c r="C933" s="196">
        <f>SUM(C934:C943)</f>
        <v>0</v>
      </c>
    </row>
    <row r="934" s="34" customFormat="1" ht="17.1" hidden="1" customHeight="1" spans="1:3">
      <c r="A934" s="186">
        <v>2130401</v>
      </c>
      <c r="B934" s="186" t="s">
        <v>128</v>
      </c>
      <c r="C934" s="196">
        <v>0</v>
      </c>
    </row>
    <row r="935" s="34" customFormat="1" ht="17.1" hidden="1" customHeight="1" spans="1:3">
      <c r="A935" s="186">
        <v>2130402</v>
      </c>
      <c r="B935" s="186" t="s">
        <v>129</v>
      </c>
      <c r="C935" s="196">
        <v>0</v>
      </c>
    </row>
    <row r="936" s="34" customFormat="1" ht="17.1" hidden="1" customHeight="1" spans="1:3">
      <c r="A936" s="186">
        <v>2130403</v>
      </c>
      <c r="B936" s="186" t="s">
        <v>130</v>
      </c>
      <c r="C936" s="196">
        <v>0</v>
      </c>
    </row>
    <row r="937" s="34" customFormat="1" ht="17.1" hidden="1" customHeight="1" spans="1:3">
      <c r="A937" s="186">
        <v>2130404</v>
      </c>
      <c r="B937" s="186" t="s">
        <v>830</v>
      </c>
      <c r="C937" s="196">
        <v>0</v>
      </c>
    </row>
    <row r="938" s="34" customFormat="1" ht="17.1" hidden="1" customHeight="1" spans="1:3">
      <c r="A938" s="186">
        <v>2130405</v>
      </c>
      <c r="B938" s="186" t="s">
        <v>831</v>
      </c>
      <c r="C938" s="196">
        <v>0</v>
      </c>
    </row>
    <row r="939" s="34" customFormat="1" ht="17.1" hidden="1" customHeight="1" spans="1:3">
      <c r="A939" s="186">
        <v>2130406</v>
      </c>
      <c r="B939" s="186" t="s">
        <v>832</v>
      </c>
      <c r="C939" s="196">
        <v>0</v>
      </c>
    </row>
    <row r="940" s="34" customFormat="1" ht="17.1" hidden="1" customHeight="1" spans="1:3">
      <c r="A940" s="186">
        <v>2130407</v>
      </c>
      <c r="B940" s="186" t="s">
        <v>833</v>
      </c>
      <c r="C940" s="196">
        <v>0</v>
      </c>
    </row>
    <row r="941" s="34" customFormat="1" ht="17.1" hidden="1" customHeight="1" spans="1:3">
      <c r="A941" s="186">
        <v>2130408</v>
      </c>
      <c r="B941" s="186" t="s">
        <v>834</v>
      </c>
      <c r="C941" s="196">
        <v>0</v>
      </c>
    </row>
    <row r="942" s="34" customFormat="1" ht="17.1" hidden="1" customHeight="1" spans="1:3">
      <c r="A942" s="186">
        <v>2130409</v>
      </c>
      <c r="B942" s="186" t="s">
        <v>835</v>
      </c>
      <c r="C942" s="196">
        <v>0</v>
      </c>
    </row>
    <row r="943" s="34" customFormat="1" ht="17.1" hidden="1" customHeight="1" spans="1:3">
      <c r="A943" s="186">
        <v>2130499</v>
      </c>
      <c r="B943" s="186" t="s">
        <v>836</v>
      </c>
      <c r="C943" s="196">
        <v>0</v>
      </c>
    </row>
    <row r="944" s="34" customFormat="1" ht="17.1" customHeight="1" spans="1:3">
      <c r="A944" s="186">
        <v>21305</v>
      </c>
      <c r="B944" s="189" t="s">
        <v>837</v>
      </c>
      <c r="C944" s="196">
        <f>SUM(C945:C954)</f>
        <v>23454</v>
      </c>
    </row>
    <row r="945" s="34" customFormat="1" ht="17.1" customHeight="1" spans="1:3">
      <c r="A945" s="186">
        <v>2130501</v>
      </c>
      <c r="B945" s="186" t="s">
        <v>128</v>
      </c>
      <c r="C945" s="196">
        <v>270</v>
      </c>
    </row>
    <row r="946" s="34" customFormat="1" ht="17.1" customHeight="1" spans="1:3">
      <c r="A946" s="186">
        <v>2130502</v>
      </c>
      <c r="B946" s="186" t="s">
        <v>129</v>
      </c>
      <c r="C946" s="196">
        <v>186</v>
      </c>
    </row>
    <row r="947" s="34" customFormat="1" ht="17.1" hidden="1" customHeight="1" spans="1:3">
      <c r="A947" s="186">
        <v>2130503</v>
      </c>
      <c r="B947" s="186" t="s">
        <v>130</v>
      </c>
      <c r="C947" s="196">
        <v>0</v>
      </c>
    </row>
    <row r="948" s="34" customFormat="1" ht="17.1" customHeight="1" spans="1:3">
      <c r="A948" s="186">
        <v>2130504</v>
      </c>
      <c r="B948" s="186" t="s">
        <v>838</v>
      </c>
      <c r="C948" s="196">
        <v>636</v>
      </c>
    </row>
    <row r="949" s="34" customFormat="1" ht="17.1" customHeight="1" spans="1:3">
      <c r="A949" s="186">
        <v>2130505</v>
      </c>
      <c r="B949" s="186" t="s">
        <v>839</v>
      </c>
      <c r="C949" s="196">
        <v>4865</v>
      </c>
    </row>
    <row r="950" s="34" customFormat="1" ht="17.1" hidden="1" customHeight="1" spans="1:3">
      <c r="A950" s="186">
        <v>2130506</v>
      </c>
      <c r="B950" s="186" t="s">
        <v>840</v>
      </c>
      <c r="C950" s="196">
        <v>0</v>
      </c>
    </row>
    <row r="951" s="34" customFormat="1" ht="17.1" hidden="1" customHeight="1" spans="1:3">
      <c r="A951" s="186">
        <v>2130507</v>
      </c>
      <c r="B951" s="186" t="s">
        <v>841</v>
      </c>
      <c r="C951" s="196">
        <v>0</v>
      </c>
    </row>
    <row r="952" s="34" customFormat="1" ht="17.1" hidden="1" customHeight="1" spans="1:3">
      <c r="A952" s="186">
        <v>2130508</v>
      </c>
      <c r="B952" s="186" t="s">
        <v>842</v>
      </c>
      <c r="C952" s="196">
        <v>0</v>
      </c>
    </row>
    <row r="953" s="34" customFormat="1" ht="17.1" customHeight="1" spans="1:3">
      <c r="A953" s="186">
        <v>2130550</v>
      </c>
      <c r="B953" s="186" t="s">
        <v>843</v>
      </c>
      <c r="C953" s="196">
        <v>151</v>
      </c>
    </row>
    <row r="954" s="34" customFormat="1" ht="17.1" customHeight="1" spans="1:3">
      <c r="A954" s="186">
        <v>2130599</v>
      </c>
      <c r="B954" s="186" t="s">
        <v>844</v>
      </c>
      <c r="C954" s="196">
        <v>17346</v>
      </c>
    </row>
    <row r="955" s="34" customFormat="1" ht="17.1" customHeight="1" spans="1:3">
      <c r="A955" s="186">
        <v>21306</v>
      </c>
      <c r="B955" s="189" t="s">
        <v>845</v>
      </c>
      <c r="C955" s="196">
        <f>SUM(C956:C960)</f>
        <v>167</v>
      </c>
    </row>
    <row r="956" s="34" customFormat="1" ht="17.1" hidden="1" customHeight="1" spans="1:3">
      <c r="A956" s="186">
        <v>2130601</v>
      </c>
      <c r="B956" s="186" t="s">
        <v>422</v>
      </c>
      <c r="C956" s="196">
        <v>0</v>
      </c>
    </row>
    <row r="957" s="34" customFormat="1" ht="17.1" hidden="1" customHeight="1" spans="1:3">
      <c r="A957" s="186">
        <v>2130602</v>
      </c>
      <c r="B957" s="186" t="s">
        <v>846</v>
      </c>
      <c r="C957" s="196">
        <v>0</v>
      </c>
    </row>
    <row r="958" s="34" customFormat="1" ht="17.1" hidden="1" customHeight="1" spans="1:3">
      <c r="A958" s="186">
        <v>2130603</v>
      </c>
      <c r="B958" s="186" t="s">
        <v>847</v>
      </c>
      <c r="C958" s="196">
        <v>0</v>
      </c>
    </row>
    <row r="959" s="34" customFormat="1" ht="17.1" hidden="1" customHeight="1" spans="1:3">
      <c r="A959" s="186">
        <v>2130604</v>
      </c>
      <c r="B959" s="186" t="s">
        <v>848</v>
      </c>
      <c r="C959" s="196">
        <v>0</v>
      </c>
    </row>
    <row r="960" s="34" customFormat="1" ht="17.1" customHeight="1" spans="1:3">
      <c r="A960" s="186">
        <v>2130699</v>
      </c>
      <c r="B960" s="186" t="s">
        <v>849</v>
      </c>
      <c r="C960" s="196">
        <v>167</v>
      </c>
    </row>
    <row r="961" s="34" customFormat="1" ht="17.1" customHeight="1" spans="1:3">
      <c r="A961" s="186">
        <v>21307</v>
      </c>
      <c r="B961" s="189" t="s">
        <v>850</v>
      </c>
      <c r="C961" s="196">
        <f>SUM(C962:C967)</f>
        <v>8870</v>
      </c>
    </row>
    <row r="962" s="34" customFormat="1" ht="17.1" customHeight="1" spans="1:3">
      <c r="A962" s="186">
        <v>2130701</v>
      </c>
      <c r="B962" s="186" t="s">
        <v>851</v>
      </c>
      <c r="C962" s="196">
        <v>2755</v>
      </c>
    </row>
    <row r="963" s="34" customFormat="1" ht="17.1" hidden="1" customHeight="1" spans="1:3">
      <c r="A963" s="186">
        <v>2130704</v>
      </c>
      <c r="B963" s="186" t="s">
        <v>852</v>
      </c>
      <c r="C963" s="196">
        <v>0</v>
      </c>
    </row>
    <row r="964" s="34" customFormat="1" ht="17.1" customHeight="1" spans="1:3">
      <c r="A964" s="186">
        <v>2130705</v>
      </c>
      <c r="B964" s="186" t="s">
        <v>853</v>
      </c>
      <c r="C964" s="196">
        <v>5385</v>
      </c>
    </row>
    <row r="965" s="34" customFormat="1" ht="17.1" hidden="1" customHeight="1" spans="1:3">
      <c r="A965" s="186">
        <v>2130706</v>
      </c>
      <c r="B965" s="186" t="s">
        <v>854</v>
      </c>
      <c r="C965" s="196">
        <v>0</v>
      </c>
    </row>
    <row r="966" s="34" customFormat="1" ht="17.1" customHeight="1" spans="1:3">
      <c r="A966" s="186">
        <v>2130707</v>
      </c>
      <c r="B966" s="186" t="s">
        <v>855</v>
      </c>
      <c r="C966" s="196">
        <v>150</v>
      </c>
    </row>
    <row r="967" s="34" customFormat="1" ht="17.1" customHeight="1" spans="1:3">
      <c r="A967" s="186">
        <v>2130799</v>
      </c>
      <c r="B967" s="186" t="s">
        <v>856</v>
      </c>
      <c r="C967" s="196">
        <v>580</v>
      </c>
    </row>
    <row r="968" s="34" customFormat="1" ht="17.1" customHeight="1" spans="1:3">
      <c r="A968" s="186">
        <v>21308</v>
      </c>
      <c r="B968" s="189" t="s">
        <v>857</v>
      </c>
      <c r="C968" s="196">
        <f>SUM(C969:C974)</f>
        <v>736</v>
      </c>
    </row>
    <row r="969" s="34" customFormat="1" ht="17.1" hidden="1" customHeight="1" spans="1:3">
      <c r="A969" s="186">
        <v>2130801</v>
      </c>
      <c r="B969" s="186" t="s">
        <v>858</v>
      </c>
      <c r="C969" s="196">
        <v>0</v>
      </c>
    </row>
    <row r="970" s="34" customFormat="1" ht="17.1" hidden="1" customHeight="1" spans="1:3">
      <c r="A970" s="186">
        <v>2130802</v>
      </c>
      <c r="B970" s="186" t="s">
        <v>859</v>
      </c>
      <c r="C970" s="196">
        <v>0</v>
      </c>
    </row>
    <row r="971" s="34" customFormat="1" ht="17.1" customHeight="1" spans="1:3">
      <c r="A971" s="186">
        <v>2130803</v>
      </c>
      <c r="B971" s="186" t="s">
        <v>860</v>
      </c>
      <c r="C971" s="196">
        <v>736</v>
      </c>
    </row>
    <row r="972" s="34" customFormat="1" ht="17.1" hidden="1" customHeight="1" spans="1:3">
      <c r="A972" s="186">
        <v>2130804</v>
      </c>
      <c r="B972" s="186" t="s">
        <v>861</v>
      </c>
      <c r="C972" s="196">
        <v>0</v>
      </c>
    </row>
    <row r="973" s="34" customFormat="1" ht="17.1" hidden="1" customHeight="1" spans="1:3">
      <c r="A973" s="186">
        <v>2130805</v>
      </c>
      <c r="B973" s="186" t="s">
        <v>862</v>
      </c>
      <c r="C973" s="196">
        <v>0</v>
      </c>
    </row>
    <row r="974" s="34" customFormat="1" ht="17.1" hidden="1" customHeight="1" spans="1:3">
      <c r="A974" s="186">
        <v>2130899</v>
      </c>
      <c r="B974" s="186" t="s">
        <v>863</v>
      </c>
      <c r="C974" s="196">
        <v>0</v>
      </c>
    </row>
    <row r="975" s="34" customFormat="1" ht="17.1" hidden="1" customHeight="1" spans="1:3">
      <c r="A975" s="186">
        <v>21309</v>
      </c>
      <c r="B975" s="189" t="s">
        <v>864</v>
      </c>
      <c r="C975" s="196">
        <f>SUM(C976:C977)</f>
        <v>0</v>
      </c>
    </row>
    <row r="976" s="34" customFormat="1" ht="17.1" hidden="1" customHeight="1" spans="1:3">
      <c r="A976" s="186">
        <v>2130901</v>
      </c>
      <c r="B976" s="186" t="s">
        <v>865</v>
      </c>
      <c r="C976" s="196">
        <v>0</v>
      </c>
    </row>
    <row r="977" s="34" customFormat="1" ht="17.1" hidden="1" customHeight="1" spans="1:3">
      <c r="A977" s="186">
        <v>2130999</v>
      </c>
      <c r="B977" s="186" t="s">
        <v>866</v>
      </c>
      <c r="C977" s="196">
        <v>0</v>
      </c>
    </row>
    <row r="978" s="34" customFormat="1" ht="17.1" customHeight="1" spans="1:3">
      <c r="A978" s="186">
        <v>21399</v>
      </c>
      <c r="B978" s="189" t="s">
        <v>867</v>
      </c>
      <c r="C978" s="196">
        <f>C979+C980</f>
        <v>20772</v>
      </c>
    </row>
    <row r="979" s="34" customFormat="1" ht="17.1" hidden="1" customHeight="1" spans="1:3">
      <c r="A979" s="186">
        <v>2139901</v>
      </c>
      <c r="B979" s="186" t="s">
        <v>868</v>
      </c>
      <c r="C979" s="196">
        <v>0</v>
      </c>
    </row>
    <row r="980" s="34" customFormat="1" ht="17.1" customHeight="1" spans="1:3">
      <c r="A980" s="186">
        <v>2139999</v>
      </c>
      <c r="B980" s="186" t="s">
        <v>869</v>
      </c>
      <c r="C980" s="196">
        <v>20772</v>
      </c>
    </row>
    <row r="981" s="34" customFormat="1" ht="17.1" customHeight="1" spans="1:3">
      <c r="A981" s="186">
        <v>214</v>
      </c>
      <c r="B981" s="189" t="s">
        <v>870</v>
      </c>
      <c r="C981" s="196">
        <f>SUM(C982,C1005,C1015,C1025,C1030,C1037,C1042)</f>
        <v>126464</v>
      </c>
    </row>
    <row r="982" s="34" customFormat="1" ht="17.1" customHeight="1" spans="1:3">
      <c r="A982" s="186">
        <v>21401</v>
      </c>
      <c r="B982" s="189" t="s">
        <v>871</v>
      </c>
      <c r="C982" s="196">
        <f>SUM(C983:C1004)</f>
        <v>115306</v>
      </c>
    </row>
    <row r="983" s="34" customFormat="1" ht="17.1" customHeight="1" spans="1:3">
      <c r="A983" s="186">
        <v>2140101</v>
      </c>
      <c r="B983" s="186" t="s">
        <v>128</v>
      </c>
      <c r="C983" s="196">
        <v>336</v>
      </c>
    </row>
    <row r="984" s="34" customFormat="1" ht="17.1" customHeight="1" spans="1:3">
      <c r="A984" s="186">
        <v>2140102</v>
      </c>
      <c r="B984" s="186" t="s">
        <v>129</v>
      </c>
      <c r="C984" s="196">
        <v>1004</v>
      </c>
    </row>
    <row r="985" s="34" customFormat="1" ht="17.1" hidden="1" customHeight="1" spans="1:3">
      <c r="A985" s="186">
        <v>2140103</v>
      </c>
      <c r="B985" s="186" t="s">
        <v>130</v>
      </c>
      <c r="C985" s="196">
        <v>0</v>
      </c>
    </row>
    <row r="986" s="34" customFormat="1" ht="17.1" customHeight="1" spans="1:3">
      <c r="A986" s="186">
        <v>2140104</v>
      </c>
      <c r="B986" s="186" t="s">
        <v>872</v>
      </c>
      <c r="C986" s="196">
        <v>104075</v>
      </c>
    </row>
    <row r="987" s="34" customFormat="1" ht="17.1" customHeight="1" spans="1:3">
      <c r="A987" s="186">
        <v>2140106</v>
      </c>
      <c r="B987" s="186" t="s">
        <v>873</v>
      </c>
      <c r="C987" s="196">
        <v>5306</v>
      </c>
    </row>
    <row r="988" s="34" customFormat="1" ht="17.1" hidden="1" customHeight="1" spans="1:3">
      <c r="A988" s="186">
        <v>2140109</v>
      </c>
      <c r="B988" s="186" t="s">
        <v>874</v>
      </c>
      <c r="C988" s="196">
        <v>0</v>
      </c>
    </row>
    <row r="989" s="34" customFormat="1" ht="17.1" customHeight="1" spans="1:3">
      <c r="A989" s="186">
        <v>2140110</v>
      </c>
      <c r="B989" s="186" t="s">
        <v>875</v>
      </c>
      <c r="C989" s="196">
        <v>36</v>
      </c>
    </row>
    <row r="990" s="34" customFormat="1" ht="17.1" hidden="1" customHeight="1" spans="1:3">
      <c r="A990" s="186">
        <v>2140111</v>
      </c>
      <c r="B990" s="186" t="s">
        <v>876</v>
      </c>
      <c r="C990" s="196">
        <v>0</v>
      </c>
    </row>
    <row r="991" s="34" customFormat="1" ht="17.1" customHeight="1" spans="1:3">
      <c r="A991" s="186">
        <v>2140112</v>
      </c>
      <c r="B991" s="186" t="s">
        <v>877</v>
      </c>
      <c r="C991" s="196">
        <v>2101</v>
      </c>
    </row>
    <row r="992" s="34" customFormat="1" ht="17.1" hidden="1" customHeight="1" spans="1:3">
      <c r="A992" s="186">
        <v>2140114</v>
      </c>
      <c r="B992" s="186" t="s">
        <v>878</v>
      </c>
      <c r="C992" s="196">
        <v>0</v>
      </c>
    </row>
    <row r="993" s="34" customFormat="1" ht="17.1" hidden="1" customHeight="1" spans="1:3">
      <c r="A993" s="186">
        <v>2140122</v>
      </c>
      <c r="B993" s="186" t="s">
        <v>879</v>
      </c>
      <c r="C993" s="196">
        <v>0</v>
      </c>
    </row>
    <row r="994" s="34" customFormat="1" ht="17.1" hidden="1" customHeight="1" spans="1:3">
      <c r="A994" s="186">
        <v>2140123</v>
      </c>
      <c r="B994" s="186" t="s">
        <v>880</v>
      </c>
      <c r="C994" s="196">
        <v>0</v>
      </c>
    </row>
    <row r="995" s="34" customFormat="1" ht="17.1" hidden="1" customHeight="1" spans="1:3">
      <c r="A995" s="186">
        <v>2140127</v>
      </c>
      <c r="B995" s="186" t="s">
        <v>881</v>
      </c>
      <c r="C995" s="196">
        <v>0</v>
      </c>
    </row>
    <row r="996" s="34" customFormat="1" ht="17.1" hidden="1" customHeight="1" spans="1:3">
      <c r="A996" s="186">
        <v>2140128</v>
      </c>
      <c r="B996" s="186" t="s">
        <v>882</v>
      </c>
      <c r="C996" s="196">
        <v>0</v>
      </c>
    </row>
    <row r="997" s="34" customFormat="1" ht="17.1" hidden="1" customHeight="1" spans="1:3">
      <c r="A997" s="186">
        <v>2140129</v>
      </c>
      <c r="B997" s="186" t="s">
        <v>883</v>
      </c>
      <c r="C997" s="196">
        <v>0</v>
      </c>
    </row>
    <row r="998" s="34" customFormat="1" ht="17.1" hidden="1" customHeight="1" spans="1:3">
      <c r="A998" s="186">
        <v>2140130</v>
      </c>
      <c r="B998" s="186" t="s">
        <v>884</v>
      </c>
      <c r="C998" s="196">
        <v>0</v>
      </c>
    </row>
    <row r="999" s="34" customFormat="1" ht="17.1" hidden="1" customHeight="1" spans="1:3">
      <c r="A999" s="186">
        <v>2140131</v>
      </c>
      <c r="B999" s="186" t="s">
        <v>885</v>
      </c>
      <c r="C999" s="196">
        <v>0</v>
      </c>
    </row>
    <row r="1000" s="34" customFormat="1" ht="17.1" hidden="1" customHeight="1" spans="1:3">
      <c r="A1000" s="186">
        <v>2140133</v>
      </c>
      <c r="B1000" s="186" t="s">
        <v>886</v>
      </c>
      <c r="C1000" s="196">
        <v>0</v>
      </c>
    </row>
    <row r="1001" s="34" customFormat="1" ht="17.1" hidden="1" customHeight="1" spans="1:3">
      <c r="A1001" s="186">
        <v>2140136</v>
      </c>
      <c r="B1001" s="186" t="s">
        <v>887</v>
      </c>
      <c r="C1001" s="196">
        <v>0</v>
      </c>
    </row>
    <row r="1002" s="34" customFormat="1" ht="17.1" hidden="1" customHeight="1" spans="1:3">
      <c r="A1002" s="186">
        <v>2140138</v>
      </c>
      <c r="B1002" s="186" t="s">
        <v>888</v>
      </c>
      <c r="C1002" s="196">
        <v>0</v>
      </c>
    </row>
    <row r="1003" s="34" customFormat="1" ht="17.1" hidden="1" customHeight="1" spans="1:3">
      <c r="A1003" s="186">
        <v>2140139</v>
      </c>
      <c r="B1003" s="186" t="s">
        <v>889</v>
      </c>
      <c r="C1003" s="196">
        <v>0</v>
      </c>
    </row>
    <row r="1004" s="34" customFormat="1" ht="17.1" customHeight="1" spans="1:3">
      <c r="A1004" s="186">
        <v>2140199</v>
      </c>
      <c r="B1004" s="186" t="s">
        <v>890</v>
      </c>
      <c r="C1004" s="196">
        <v>2448</v>
      </c>
    </row>
    <row r="1005" s="34" customFormat="1" ht="17.1" hidden="1" customHeight="1" spans="1:3">
      <c r="A1005" s="186">
        <v>21402</v>
      </c>
      <c r="B1005" s="189" t="s">
        <v>891</v>
      </c>
      <c r="C1005" s="196">
        <f>SUM(C1006:C1014)</f>
        <v>0</v>
      </c>
    </row>
    <row r="1006" s="34" customFormat="1" ht="17.1" hidden="1" customHeight="1" spans="1:3">
      <c r="A1006" s="186">
        <v>2140201</v>
      </c>
      <c r="B1006" s="186" t="s">
        <v>128</v>
      </c>
      <c r="C1006" s="196">
        <v>0</v>
      </c>
    </row>
    <row r="1007" s="34" customFormat="1" ht="17.1" hidden="1" customHeight="1" spans="1:3">
      <c r="A1007" s="186">
        <v>2140202</v>
      </c>
      <c r="B1007" s="186" t="s">
        <v>129</v>
      </c>
      <c r="C1007" s="196">
        <v>0</v>
      </c>
    </row>
    <row r="1008" s="34" customFormat="1" ht="17.1" hidden="1" customHeight="1" spans="1:3">
      <c r="A1008" s="186">
        <v>2140203</v>
      </c>
      <c r="B1008" s="186" t="s">
        <v>130</v>
      </c>
      <c r="C1008" s="196">
        <v>0</v>
      </c>
    </row>
    <row r="1009" s="34" customFormat="1" ht="17.1" hidden="1" customHeight="1" spans="1:3">
      <c r="A1009" s="186">
        <v>2140204</v>
      </c>
      <c r="B1009" s="186" t="s">
        <v>892</v>
      </c>
      <c r="C1009" s="196">
        <v>0</v>
      </c>
    </row>
    <row r="1010" s="34" customFormat="1" ht="17.1" hidden="1" customHeight="1" spans="1:3">
      <c r="A1010" s="186">
        <v>2140205</v>
      </c>
      <c r="B1010" s="186" t="s">
        <v>893</v>
      </c>
      <c r="C1010" s="196">
        <v>0</v>
      </c>
    </row>
    <row r="1011" s="34" customFormat="1" ht="17.1" hidden="1" customHeight="1" spans="1:3">
      <c r="A1011" s="186">
        <v>2140206</v>
      </c>
      <c r="B1011" s="186" t="s">
        <v>894</v>
      </c>
      <c r="C1011" s="196">
        <v>0</v>
      </c>
    </row>
    <row r="1012" s="34" customFormat="1" ht="17.1" hidden="1" customHeight="1" spans="1:3">
      <c r="A1012" s="186">
        <v>2140207</v>
      </c>
      <c r="B1012" s="186" t="s">
        <v>895</v>
      </c>
      <c r="C1012" s="196">
        <v>0</v>
      </c>
    </row>
    <row r="1013" s="34" customFormat="1" ht="17.1" hidden="1" customHeight="1" spans="1:3">
      <c r="A1013" s="186">
        <v>2140208</v>
      </c>
      <c r="B1013" s="186" t="s">
        <v>896</v>
      </c>
      <c r="C1013" s="196">
        <v>0</v>
      </c>
    </row>
    <row r="1014" s="34" customFormat="1" ht="17.1" hidden="1" customHeight="1" spans="1:3">
      <c r="A1014" s="186">
        <v>2140299</v>
      </c>
      <c r="B1014" s="186" t="s">
        <v>897</v>
      </c>
      <c r="C1014" s="196">
        <v>0</v>
      </c>
    </row>
    <row r="1015" s="34" customFormat="1" ht="17.1" hidden="1" customHeight="1" spans="1:3">
      <c r="A1015" s="186">
        <v>21403</v>
      </c>
      <c r="B1015" s="189" t="s">
        <v>898</v>
      </c>
      <c r="C1015" s="196">
        <f>SUM(C1016:C1024)</f>
        <v>0</v>
      </c>
    </row>
    <row r="1016" s="34" customFormat="1" ht="17.1" hidden="1" customHeight="1" spans="1:3">
      <c r="A1016" s="186">
        <v>2140301</v>
      </c>
      <c r="B1016" s="186" t="s">
        <v>128</v>
      </c>
      <c r="C1016" s="196">
        <v>0</v>
      </c>
    </row>
    <row r="1017" s="34" customFormat="1" ht="17.1" hidden="1" customHeight="1" spans="1:3">
      <c r="A1017" s="186">
        <v>2140302</v>
      </c>
      <c r="B1017" s="186" t="s">
        <v>129</v>
      </c>
      <c r="C1017" s="196">
        <v>0</v>
      </c>
    </row>
    <row r="1018" s="34" customFormat="1" ht="17.1" hidden="1" customHeight="1" spans="1:3">
      <c r="A1018" s="186">
        <v>2140303</v>
      </c>
      <c r="B1018" s="186" t="s">
        <v>130</v>
      </c>
      <c r="C1018" s="196">
        <v>0</v>
      </c>
    </row>
    <row r="1019" s="34" customFormat="1" ht="17.1" hidden="1" customHeight="1" spans="1:3">
      <c r="A1019" s="186">
        <v>2140304</v>
      </c>
      <c r="B1019" s="186" t="s">
        <v>899</v>
      </c>
      <c r="C1019" s="196">
        <v>0</v>
      </c>
    </row>
    <row r="1020" s="34" customFormat="1" ht="17.1" hidden="1" customHeight="1" spans="1:3">
      <c r="A1020" s="186">
        <v>2140305</v>
      </c>
      <c r="B1020" s="186" t="s">
        <v>900</v>
      </c>
      <c r="C1020" s="196">
        <v>0</v>
      </c>
    </row>
    <row r="1021" s="34" customFormat="1" ht="17.1" hidden="1" customHeight="1" spans="1:3">
      <c r="A1021" s="186">
        <v>2140306</v>
      </c>
      <c r="B1021" s="186" t="s">
        <v>901</v>
      </c>
      <c r="C1021" s="196">
        <v>0</v>
      </c>
    </row>
    <row r="1022" s="34" customFormat="1" ht="17.1" hidden="1" customHeight="1" spans="1:3">
      <c r="A1022" s="186">
        <v>2140307</v>
      </c>
      <c r="B1022" s="186" t="s">
        <v>902</v>
      </c>
      <c r="C1022" s="196">
        <v>0</v>
      </c>
    </row>
    <row r="1023" s="34" customFormat="1" ht="17.1" hidden="1" customHeight="1" spans="1:3">
      <c r="A1023" s="186">
        <v>2140308</v>
      </c>
      <c r="B1023" s="186" t="s">
        <v>903</v>
      </c>
      <c r="C1023" s="196">
        <v>0</v>
      </c>
    </row>
    <row r="1024" s="34" customFormat="1" ht="17.1" hidden="1" customHeight="1" spans="1:3">
      <c r="A1024" s="186">
        <v>2140399</v>
      </c>
      <c r="B1024" s="186" t="s">
        <v>904</v>
      </c>
      <c r="C1024" s="196">
        <v>0</v>
      </c>
    </row>
    <row r="1025" s="34" customFormat="1" ht="17.1" hidden="1" customHeight="1" spans="1:3">
      <c r="A1025" s="186">
        <v>21404</v>
      </c>
      <c r="B1025" s="189" t="s">
        <v>905</v>
      </c>
      <c r="C1025" s="196">
        <f>SUM(C1026:C1029)</f>
        <v>0</v>
      </c>
    </row>
    <row r="1026" s="34" customFormat="1" ht="17.1" hidden="1" customHeight="1" spans="1:3">
      <c r="A1026" s="186">
        <v>2140401</v>
      </c>
      <c r="B1026" s="186" t="s">
        <v>906</v>
      </c>
      <c r="C1026" s="196">
        <v>0</v>
      </c>
    </row>
    <row r="1027" s="34" customFormat="1" ht="17.1" hidden="1" customHeight="1" spans="1:3">
      <c r="A1027" s="186">
        <v>2140402</v>
      </c>
      <c r="B1027" s="186" t="s">
        <v>907</v>
      </c>
      <c r="C1027" s="196">
        <v>0</v>
      </c>
    </row>
    <row r="1028" s="34" customFormat="1" ht="17.1" hidden="1" customHeight="1" spans="1:3">
      <c r="A1028" s="186">
        <v>2140403</v>
      </c>
      <c r="B1028" s="186" t="s">
        <v>908</v>
      </c>
      <c r="C1028" s="196">
        <v>0</v>
      </c>
    </row>
    <row r="1029" s="34" customFormat="1" ht="17.1" hidden="1" customHeight="1" spans="1:3">
      <c r="A1029" s="186">
        <v>2140499</v>
      </c>
      <c r="B1029" s="186" t="s">
        <v>909</v>
      </c>
      <c r="C1029" s="196">
        <v>0</v>
      </c>
    </row>
    <row r="1030" s="34" customFormat="1" ht="17.1" customHeight="1" spans="1:3">
      <c r="A1030" s="186">
        <v>21405</v>
      </c>
      <c r="B1030" s="189" t="s">
        <v>910</v>
      </c>
      <c r="C1030" s="196">
        <f>SUM(C1031:C1036)</f>
        <v>60</v>
      </c>
    </row>
    <row r="1031" s="34" customFormat="1" ht="17.1" hidden="1" customHeight="1" spans="1:3">
      <c r="A1031" s="186">
        <v>2140501</v>
      </c>
      <c r="B1031" s="186" t="s">
        <v>128</v>
      </c>
      <c r="C1031" s="196">
        <v>0</v>
      </c>
    </row>
    <row r="1032" s="34" customFormat="1" ht="17.1" hidden="1" customHeight="1" spans="1:3">
      <c r="A1032" s="186">
        <v>2140502</v>
      </c>
      <c r="B1032" s="186" t="s">
        <v>129</v>
      </c>
      <c r="C1032" s="196">
        <v>0</v>
      </c>
    </row>
    <row r="1033" s="34" customFormat="1" ht="17.1" hidden="1" customHeight="1" spans="1:3">
      <c r="A1033" s="186">
        <v>2140503</v>
      </c>
      <c r="B1033" s="186" t="s">
        <v>130</v>
      </c>
      <c r="C1033" s="196">
        <v>0</v>
      </c>
    </row>
    <row r="1034" s="34" customFormat="1" ht="17.1" hidden="1" customHeight="1" spans="1:3">
      <c r="A1034" s="186">
        <v>2140504</v>
      </c>
      <c r="B1034" s="186" t="s">
        <v>896</v>
      </c>
      <c r="C1034" s="196">
        <v>0</v>
      </c>
    </row>
    <row r="1035" s="34" customFormat="1" ht="17.1" customHeight="1" spans="1:3">
      <c r="A1035" s="186">
        <v>2140505</v>
      </c>
      <c r="B1035" s="186" t="s">
        <v>911</v>
      </c>
      <c r="C1035" s="196">
        <v>60</v>
      </c>
    </row>
    <row r="1036" s="34" customFormat="1" ht="17.1" hidden="1" customHeight="1" spans="1:3">
      <c r="A1036" s="186">
        <v>2140599</v>
      </c>
      <c r="B1036" s="186" t="s">
        <v>912</v>
      </c>
      <c r="C1036" s="196">
        <v>0</v>
      </c>
    </row>
    <row r="1037" s="34" customFormat="1" ht="17.1" customHeight="1" spans="1:3">
      <c r="A1037" s="186">
        <v>21406</v>
      </c>
      <c r="B1037" s="189" t="s">
        <v>913</v>
      </c>
      <c r="C1037" s="196">
        <f>SUM(C1038:C1041)</f>
        <v>9798</v>
      </c>
    </row>
    <row r="1038" s="34" customFormat="1" ht="17.1" customHeight="1" spans="1:3">
      <c r="A1038" s="186">
        <v>2140601</v>
      </c>
      <c r="B1038" s="186" t="s">
        <v>914</v>
      </c>
      <c r="C1038" s="196">
        <v>695</v>
      </c>
    </row>
    <row r="1039" s="34" customFormat="1" ht="17.1" customHeight="1" spans="1:3">
      <c r="A1039" s="186">
        <v>2140602</v>
      </c>
      <c r="B1039" s="186" t="s">
        <v>915</v>
      </c>
      <c r="C1039" s="196">
        <v>9103</v>
      </c>
    </row>
    <row r="1040" s="34" customFormat="1" ht="17.1" hidden="1" customHeight="1" spans="1:3">
      <c r="A1040" s="186">
        <v>2140603</v>
      </c>
      <c r="B1040" s="186" t="s">
        <v>916</v>
      </c>
      <c r="C1040" s="196">
        <v>0</v>
      </c>
    </row>
    <row r="1041" s="34" customFormat="1" ht="17.1" hidden="1" customHeight="1" spans="1:3">
      <c r="A1041" s="186">
        <v>2140699</v>
      </c>
      <c r="B1041" s="186" t="s">
        <v>917</v>
      </c>
      <c r="C1041" s="196">
        <v>0</v>
      </c>
    </row>
    <row r="1042" s="34" customFormat="1" ht="17.1" customHeight="1" spans="1:3">
      <c r="A1042" s="186">
        <v>21499</v>
      </c>
      <c r="B1042" s="189" t="s">
        <v>918</v>
      </c>
      <c r="C1042" s="196">
        <f>SUM(C1043:C1044)</f>
        <v>1300</v>
      </c>
    </row>
    <row r="1043" s="34" customFormat="1" ht="17.1" hidden="1" customHeight="1" spans="1:3">
      <c r="A1043" s="186">
        <v>2149901</v>
      </c>
      <c r="B1043" s="186" t="s">
        <v>919</v>
      </c>
      <c r="C1043" s="196">
        <v>0</v>
      </c>
    </row>
    <row r="1044" s="34" customFormat="1" ht="17.1" customHeight="1" spans="1:3">
      <c r="A1044" s="186">
        <v>2149999</v>
      </c>
      <c r="B1044" s="186" t="s">
        <v>920</v>
      </c>
      <c r="C1044" s="196">
        <v>1300</v>
      </c>
    </row>
    <row r="1045" s="34" customFormat="1" ht="17.1" customHeight="1" spans="1:3">
      <c r="A1045" s="186">
        <v>215</v>
      </c>
      <c r="B1045" s="189" t="s">
        <v>921</v>
      </c>
      <c r="C1045" s="196">
        <f>SUM(C1046,C1056,C1072,C1077,C1091,C1098,C1105)</f>
        <v>25004</v>
      </c>
    </row>
    <row r="1046" s="34" customFormat="1" ht="17.1" customHeight="1" spans="1:3">
      <c r="A1046" s="186">
        <v>21501</v>
      </c>
      <c r="B1046" s="189" t="s">
        <v>922</v>
      </c>
      <c r="C1046" s="196">
        <f>SUM(C1047:C1055)</f>
        <v>15470</v>
      </c>
    </row>
    <row r="1047" s="34" customFormat="1" ht="17.1" customHeight="1" spans="1:3">
      <c r="A1047" s="186">
        <v>2150101</v>
      </c>
      <c r="B1047" s="186" t="s">
        <v>128</v>
      </c>
      <c r="C1047" s="196">
        <v>605</v>
      </c>
    </row>
    <row r="1048" s="34" customFormat="1" ht="17.1" hidden="1" customHeight="1" spans="1:3">
      <c r="A1048" s="186">
        <v>2150102</v>
      </c>
      <c r="B1048" s="186" t="s">
        <v>129</v>
      </c>
      <c r="C1048" s="196">
        <v>0</v>
      </c>
    </row>
    <row r="1049" s="34" customFormat="1" ht="17.1" customHeight="1" spans="1:3">
      <c r="A1049" s="186">
        <v>2150103</v>
      </c>
      <c r="B1049" s="186" t="s">
        <v>130</v>
      </c>
      <c r="C1049" s="196">
        <v>175</v>
      </c>
    </row>
    <row r="1050" s="34" customFormat="1" ht="17.1" hidden="1" customHeight="1" spans="1:3">
      <c r="A1050" s="186">
        <v>2150104</v>
      </c>
      <c r="B1050" s="186" t="s">
        <v>923</v>
      </c>
      <c r="C1050" s="196">
        <v>0</v>
      </c>
    </row>
    <row r="1051" s="34" customFormat="1" ht="17.1" hidden="1" customHeight="1" spans="1:3">
      <c r="A1051" s="186">
        <v>2150105</v>
      </c>
      <c r="B1051" s="186" t="s">
        <v>924</v>
      </c>
      <c r="C1051" s="196">
        <v>0</v>
      </c>
    </row>
    <row r="1052" s="34" customFormat="1" ht="17.1" hidden="1" customHeight="1" spans="1:3">
      <c r="A1052" s="186">
        <v>2150106</v>
      </c>
      <c r="B1052" s="186" t="s">
        <v>925</v>
      </c>
      <c r="C1052" s="196">
        <v>0</v>
      </c>
    </row>
    <row r="1053" s="34" customFormat="1" ht="17.1" hidden="1" customHeight="1" spans="1:3">
      <c r="A1053" s="186">
        <v>2150107</v>
      </c>
      <c r="B1053" s="186" t="s">
        <v>926</v>
      </c>
      <c r="C1053" s="196">
        <v>0</v>
      </c>
    </row>
    <row r="1054" s="34" customFormat="1" ht="17.1" hidden="1" customHeight="1" spans="1:3">
      <c r="A1054" s="186">
        <v>2150108</v>
      </c>
      <c r="B1054" s="186" t="s">
        <v>927</v>
      </c>
      <c r="C1054" s="196">
        <v>0</v>
      </c>
    </row>
    <row r="1055" s="34" customFormat="1" ht="17.1" customHeight="1" spans="1:3">
      <c r="A1055" s="186">
        <v>2150199</v>
      </c>
      <c r="B1055" s="186" t="s">
        <v>928</v>
      </c>
      <c r="C1055" s="196">
        <v>14690</v>
      </c>
    </row>
    <row r="1056" s="34" customFormat="1" ht="17.1" hidden="1" customHeight="1" spans="1:3">
      <c r="A1056" s="186">
        <v>21502</v>
      </c>
      <c r="B1056" s="189" t="s">
        <v>929</v>
      </c>
      <c r="C1056" s="196">
        <f>SUM(C1057:C1071)</f>
        <v>0</v>
      </c>
    </row>
    <row r="1057" s="34" customFormat="1" ht="17.1" hidden="1" customHeight="1" spans="1:3">
      <c r="A1057" s="186">
        <v>2150201</v>
      </c>
      <c r="B1057" s="186" t="s">
        <v>128</v>
      </c>
      <c r="C1057" s="196">
        <v>0</v>
      </c>
    </row>
    <row r="1058" s="34" customFormat="1" ht="17.1" hidden="1" customHeight="1" spans="1:3">
      <c r="A1058" s="186">
        <v>2150202</v>
      </c>
      <c r="B1058" s="186" t="s">
        <v>129</v>
      </c>
      <c r="C1058" s="196">
        <v>0</v>
      </c>
    </row>
    <row r="1059" s="34" customFormat="1" ht="17.1" hidden="1" customHeight="1" spans="1:3">
      <c r="A1059" s="186">
        <v>2150203</v>
      </c>
      <c r="B1059" s="186" t="s">
        <v>130</v>
      </c>
      <c r="C1059" s="196">
        <v>0</v>
      </c>
    </row>
    <row r="1060" s="34" customFormat="1" ht="17.1" hidden="1" customHeight="1" spans="1:3">
      <c r="A1060" s="186">
        <v>2150204</v>
      </c>
      <c r="B1060" s="186" t="s">
        <v>930</v>
      </c>
      <c r="C1060" s="196">
        <v>0</v>
      </c>
    </row>
    <row r="1061" s="34" customFormat="1" ht="17.1" hidden="1" customHeight="1" spans="1:3">
      <c r="A1061" s="186">
        <v>2150205</v>
      </c>
      <c r="B1061" s="186" t="s">
        <v>931</v>
      </c>
      <c r="C1061" s="196">
        <v>0</v>
      </c>
    </row>
    <row r="1062" s="34" customFormat="1" ht="17.1" hidden="1" customHeight="1" spans="1:3">
      <c r="A1062" s="186">
        <v>2150206</v>
      </c>
      <c r="B1062" s="186" t="s">
        <v>932</v>
      </c>
      <c r="C1062" s="196">
        <v>0</v>
      </c>
    </row>
    <row r="1063" s="34" customFormat="1" ht="17.1" hidden="1" customHeight="1" spans="1:3">
      <c r="A1063" s="186">
        <v>2150207</v>
      </c>
      <c r="B1063" s="186" t="s">
        <v>933</v>
      </c>
      <c r="C1063" s="196">
        <v>0</v>
      </c>
    </row>
    <row r="1064" s="34" customFormat="1" ht="17.1" hidden="1" customHeight="1" spans="1:3">
      <c r="A1064" s="186">
        <v>2150208</v>
      </c>
      <c r="B1064" s="186" t="s">
        <v>934</v>
      </c>
      <c r="C1064" s="196">
        <v>0</v>
      </c>
    </row>
    <row r="1065" s="34" customFormat="1" ht="17.1" hidden="1" customHeight="1" spans="1:3">
      <c r="A1065" s="186">
        <v>2150209</v>
      </c>
      <c r="B1065" s="186" t="s">
        <v>935</v>
      </c>
      <c r="C1065" s="196">
        <v>0</v>
      </c>
    </row>
    <row r="1066" s="34" customFormat="1" ht="17.1" hidden="1" customHeight="1" spans="1:3">
      <c r="A1066" s="186">
        <v>2150210</v>
      </c>
      <c r="B1066" s="186" t="s">
        <v>936</v>
      </c>
      <c r="C1066" s="196">
        <v>0</v>
      </c>
    </row>
    <row r="1067" s="34" customFormat="1" ht="17.1" hidden="1" customHeight="1" spans="1:3">
      <c r="A1067" s="186">
        <v>2150212</v>
      </c>
      <c r="B1067" s="186" t="s">
        <v>937</v>
      </c>
      <c r="C1067" s="196">
        <v>0</v>
      </c>
    </row>
    <row r="1068" s="34" customFormat="1" ht="17.1" hidden="1" customHeight="1" spans="1:3">
      <c r="A1068" s="186">
        <v>2150213</v>
      </c>
      <c r="B1068" s="186" t="s">
        <v>938</v>
      </c>
      <c r="C1068" s="196">
        <v>0</v>
      </c>
    </row>
    <row r="1069" s="34" customFormat="1" ht="17.1" hidden="1" customHeight="1" spans="1:3">
      <c r="A1069" s="186">
        <v>2150214</v>
      </c>
      <c r="B1069" s="186" t="s">
        <v>939</v>
      </c>
      <c r="C1069" s="196">
        <v>0</v>
      </c>
    </row>
    <row r="1070" s="34" customFormat="1" ht="17.1" hidden="1" customHeight="1" spans="1:3">
      <c r="A1070" s="186">
        <v>2150215</v>
      </c>
      <c r="B1070" s="186" t="s">
        <v>940</v>
      </c>
      <c r="C1070" s="196">
        <v>0</v>
      </c>
    </row>
    <row r="1071" s="34" customFormat="1" ht="17.1" hidden="1" customHeight="1" spans="1:3">
      <c r="A1071" s="186">
        <v>2150299</v>
      </c>
      <c r="B1071" s="186" t="s">
        <v>941</v>
      </c>
      <c r="C1071" s="196">
        <v>0</v>
      </c>
    </row>
    <row r="1072" s="34" customFormat="1" ht="17.1" hidden="1" customHeight="1" spans="1:3">
      <c r="A1072" s="186">
        <v>21503</v>
      </c>
      <c r="B1072" s="189" t="s">
        <v>942</v>
      </c>
      <c r="C1072" s="196">
        <f>SUM(C1073:C1076)</f>
        <v>0</v>
      </c>
    </row>
    <row r="1073" s="34" customFormat="1" ht="17.1" hidden="1" customHeight="1" spans="1:3">
      <c r="A1073" s="186">
        <v>2150301</v>
      </c>
      <c r="B1073" s="186" t="s">
        <v>128</v>
      </c>
      <c r="C1073" s="196">
        <v>0</v>
      </c>
    </row>
    <row r="1074" s="34" customFormat="1" ht="17.1" hidden="1" customHeight="1" spans="1:3">
      <c r="A1074" s="186">
        <v>2150302</v>
      </c>
      <c r="B1074" s="186" t="s">
        <v>129</v>
      </c>
      <c r="C1074" s="196">
        <v>0</v>
      </c>
    </row>
    <row r="1075" s="34" customFormat="1" ht="17.1" hidden="1" customHeight="1" spans="1:3">
      <c r="A1075" s="186">
        <v>2150303</v>
      </c>
      <c r="B1075" s="186" t="s">
        <v>130</v>
      </c>
      <c r="C1075" s="196">
        <v>0</v>
      </c>
    </row>
    <row r="1076" s="34" customFormat="1" ht="17.1" hidden="1" customHeight="1" spans="1:3">
      <c r="A1076" s="186">
        <v>2150399</v>
      </c>
      <c r="B1076" s="186" t="s">
        <v>943</v>
      </c>
      <c r="C1076" s="196">
        <v>0</v>
      </c>
    </row>
    <row r="1077" s="34" customFormat="1" ht="17.1" customHeight="1" spans="1:3">
      <c r="A1077" s="186">
        <v>21505</v>
      </c>
      <c r="B1077" s="189" t="s">
        <v>944</v>
      </c>
      <c r="C1077" s="196">
        <f>SUM(C1078:C1090)</f>
        <v>60</v>
      </c>
    </row>
    <row r="1078" s="34" customFormat="1" ht="17.1" hidden="1" customHeight="1" spans="1:3">
      <c r="A1078" s="186">
        <v>2150501</v>
      </c>
      <c r="B1078" s="186" t="s">
        <v>128</v>
      </c>
      <c r="C1078" s="196">
        <v>0</v>
      </c>
    </row>
    <row r="1079" s="34" customFormat="1" ht="17.1" hidden="1" customHeight="1" spans="1:3">
      <c r="A1079" s="186">
        <v>2150502</v>
      </c>
      <c r="B1079" s="186" t="s">
        <v>129</v>
      </c>
      <c r="C1079" s="196">
        <v>0</v>
      </c>
    </row>
    <row r="1080" s="34" customFormat="1" ht="17.1" hidden="1" customHeight="1" spans="1:3">
      <c r="A1080" s="186">
        <v>2150503</v>
      </c>
      <c r="B1080" s="186" t="s">
        <v>130</v>
      </c>
      <c r="C1080" s="196">
        <v>0</v>
      </c>
    </row>
    <row r="1081" s="34" customFormat="1" ht="17.1" hidden="1" customHeight="1" spans="1:3">
      <c r="A1081" s="186">
        <v>2150505</v>
      </c>
      <c r="B1081" s="186" t="s">
        <v>945</v>
      </c>
      <c r="C1081" s="196">
        <v>0</v>
      </c>
    </row>
    <row r="1082" s="34" customFormat="1" ht="17.1" hidden="1" customHeight="1" spans="1:3">
      <c r="A1082" s="186">
        <v>2150506</v>
      </c>
      <c r="B1082" s="186" t="s">
        <v>946</v>
      </c>
      <c r="C1082" s="196">
        <v>0</v>
      </c>
    </row>
    <row r="1083" s="34" customFormat="1" ht="17.1" hidden="1" customHeight="1" spans="1:3">
      <c r="A1083" s="186">
        <v>2150507</v>
      </c>
      <c r="B1083" s="186" t="s">
        <v>947</v>
      </c>
      <c r="C1083" s="196">
        <v>0</v>
      </c>
    </row>
    <row r="1084" s="34" customFormat="1" ht="17.1" hidden="1" customHeight="1" spans="1:3">
      <c r="A1084" s="186">
        <v>2150508</v>
      </c>
      <c r="B1084" s="186" t="s">
        <v>948</v>
      </c>
      <c r="C1084" s="196">
        <v>0</v>
      </c>
    </row>
    <row r="1085" s="34" customFormat="1" ht="17.1" hidden="1" customHeight="1" spans="1:3">
      <c r="A1085" s="186">
        <v>2150509</v>
      </c>
      <c r="B1085" s="186" t="s">
        <v>949</v>
      </c>
      <c r="C1085" s="196">
        <v>0</v>
      </c>
    </row>
    <row r="1086" s="34" customFormat="1" ht="17.1" hidden="1" customHeight="1" spans="1:3">
      <c r="A1086" s="186">
        <v>2150510</v>
      </c>
      <c r="B1086" s="186" t="s">
        <v>950</v>
      </c>
      <c r="C1086" s="196">
        <v>0</v>
      </c>
    </row>
    <row r="1087" s="34" customFormat="1" ht="17.1" hidden="1" customHeight="1" spans="1:3">
      <c r="A1087" s="186">
        <v>2150511</v>
      </c>
      <c r="B1087" s="186" t="s">
        <v>951</v>
      </c>
      <c r="C1087" s="196">
        <v>0</v>
      </c>
    </row>
    <row r="1088" s="34" customFormat="1" ht="17.1" hidden="1" customHeight="1" spans="1:3">
      <c r="A1088" s="186">
        <v>2150513</v>
      </c>
      <c r="B1088" s="186" t="s">
        <v>896</v>
      </c>
      <c r="C1088" s="196">
        <v>0</v>
      </c>
    </row>
    <row r="1089" s="34" customFormat="1" ht="17.1" hidden="1" customHeight="1" spans="1:3">
      <c r="A1089" s="186">
        <v>2150515</v>
      </c>
      <c r="B1089" s="186" t="s">
        <v>952</v>
      </c>
      <c r="C1089" s="196">
        <v>0</v>
      </c>
    </row>
    <row r="1090" s="34" customFormat="1" ht="17.1" customHeight="1" spans="1:3">
      <c r="A1090" s="186">
        <v>2150599</v>
      </c>
      <c r="B1090" s="186" t="s">
        <v>953</v>
      </c>
      <c r="C1090" s="196">
        <v>60</v>
      </c>
    </row>
    <row r="1091" s="34" customFormat="1" ht="17.1" hidden="1" customHeight="1" spans="1:3">
      <c r="A1091" s="186">
        <v>21507</v>
      </c>
      <c r="B1091" s="189" t="s">
        <v>954</v>
      </c>
      <c r="C1091" s="196">
        <f>SUM(C1092:C1097)</f>
        <v>0</v>
      </c>
    </row>
    <row r="1092" s="34" customFormat="1" ht="17.1" hidden="1" customHeight="1" spans="1:3">
      <c r="A1092" s="186">
        <v>2150701</v>
      </c>
      <c r="B1092" s="186" t="s">
        <v>128</v>
      </c>
      <c r="C1092" s="196">
        <v>0</v>
      </c>
    </row>
    <row r="1093" s="34" customFormat="1" ht="17.1" hidden="1" customHeight="1" spans="1:3">
      <c r="A1093" s="186">
        <v>2150702</v>
      </c>
      <c r="B1093" s="186" t="s">
        <v>129</v>
      </c>
      <c r="C1093" s="196">
        <v>0</v>
      </c>
    </row>
    <row r="1094" s="34" customFormat="1" ht="17.1" hidden="1" customHeight="1" spans="1:3">
      <c r="A1094" s="186">
        <v>2150703</v>
      </c>
      <c r="B1094" s="186" t="s">
        <v>130</v>
      </c>
      <c r="C1094" s="196">
        <v>0</v>
      </c>
    </row>
    <row r="1095" s="34" customFormat="1" ht="17.1" hidden="1" customHeight="1" spans="1:3">
      <c r="A1095" s="186">
        <v>2150704</v>
      </c>
      <c r="B1095" s="186" t="s">
        <v>955</v>
      </c>
      <c r="C1095" s="196">
        <v>0</v>
      </c>
    </row>
    <row r="1096" s="34" customFormat="1" ht="17.1" hidden="1" customHeight="1" spans="1:3">
      <c r="A1096" s="186">
        <v>2150705</v>
      </c>
      <c r="B1096" s="186" t="s">
        <v>956</v>
      </c>
      <c r="C1096" s="196">
        <v>0</v>
      </c>
    </row>
    <row r="1097" s="34" customFormat="1" ht="17.1" hidden="1" customHeight="1" spans="1:3">
      <c r="A1097" s="186">
        <v>2150799</v>
      </c>
      <c r="B1097" s="186" t="s">
        <v>957</v>
      </c>
      <c r="C1097" s="196">
        <v>0</v>
      </c>
    </row>
    <row r="1098" s="34" customFormat="1" ht="17.1" customHeight="1" spans="1:3">
      <c r="A1098" s="186">
        <v>21508</v>
      </c>
      <c r="B1098" s="189" t="s">
        <v>958</v>
      </c>
      <c r="C1098" s="196">
        <f>SUM(C1099:C1104)</f>
        <v>9474</v>
      </c>
    </row>
    <row r="1099" s="34" customFormat="1" ht="17.1" hidden="1" customHeight="1" spans="1:3">
      <c r="A1099" s="186">
        <v>2150801</v>
      </c>
      <c r="B1099" s="186" t="s">
        <v>128</v>
      </c>
      <c r="C1099" s="196">
        <v>0</v>
      </c>
    </row>
    <row r="1100" s="34" customFormat="1" ht="17.1" hidden="1" customHeight="1" spans="1:3">
      <c r="A1100" s="186">
        <v>2150802</v>
      </c>
      <c r="B1100" s="186" t="s">
        <v>129</v>
      </c>
      <c r="C1100" s="196">
        <v>0</v>
      </c>
    </row>
    <row r="1101" s="34" customFormat="1" ht="17.1" hidden="1" customHeight="1" spans="1:3">
      <c r="A1101" s="186">
        <v>2150803</v>
      </c>
      <c r="B1101" s="186" t="s">
        <v>130</v>
      </c>
      <c r="C1101" s="196">
        <v>0</v>
      </c>
    </row>
    <row r="1102" s="34" customFormat="1" ht="17.1" hidden="1" customHeight="1" spans="1:3">
      <c r="A1102" s="186">
        <v>2150804</v>
      </c>
      <c r="B1102" s="186" t="s">
        <v>959</v>
      </c>
      <c r="C1102" s="196">
        <v>0</v>
      </c>
    </row>
    <row r="1103" s="34" customFormat="1" ht="17.1" customHeight="1" spans="1:3">
      <c r="A1103" s="186">
        <v>2150805</v>
      </c>
      <c r="B1103" s="186" t="s">
        <v>960</v>
      </c>
      <c r="C1103" s="196">
        <v>8774</v>
      </c>
    </row>
    <row r="1104" s="34" customFormat="1" ht="17.1" customHeight="1" spans="1:3">
      <c r="A1104" s="186">
        <v>2150899</v>
      </c>
      <c r="B1104" s="186" t="s">
        <v>961</v>
      </c>
      <c r="C1104" s="196">
        <v>700</v>
      </c>
    </row>
    <row r="1105" s="34" customFormat="1" ht="17.1" hidden="1" customHeight="1" spans="1:3">
      <c r="A1105" s="186">
        <v>21599</v>
      </c>
      <c r="B1105" s="189" t="s">
        <v>962</v>
      </c>
      <c r="C1105" s="196">
        <f>SUM(C1106:C1110)</f>
        <v>0</v>
      </c>
    </row>
    <row r="1106" s="34" customFormat="1" ht="17.1" hidden="1" customHeight="1" spans="1:3">
      <c r="A1106" s="186">
        <v>2159901</v>
      </c>
      <c r="B1106" s="186" t="s">
        <v>963</v>
      </c>
      <c r="C1106" s="196">
        <v>0</v>
      </c>
    </row>
    <row r="1107" s="34" customFormat="1" ht="17.1" hidden="1" customHeight="1" spans="1:3">
      <c r="A1107" s="186">
        <v>2159904</v>
      </c>
      <c r="B1107" s="186" t="s">
        <v>964</v>
      </c>
      <c r="C1107" s="196">
        <v>0</v>
      </c>
    </row>
    <row r="1108" s="34" customFormat="1" ht="17.1" hidden="1" customHeight="1" spans="1:3">
      <c r="A1108" s="186">
        <v>2159905</v>
      </c>
      <c r="B1108" s="186" t="s">
        <v>965</v>
      </c>
      <c r="C1108" s="196">
        <v>0</v>
      </c>
    </row>
    <row r="1109" s="34" customFormat="1" ht="17.1" hidden="1" customHeight="1" spans="1:3">
      <c r="A1109" s="186">
        <v>2159906</v>
      </c>
      <c r="B1109" s="186" t="s">
        <v>966</v>
      </c>
      <c r="C1109" s="196">
        <v>0</v>
      </c>
    </row>
    <row r="1110" s="34" customFormat="1" ht="17.1" hidden="1" customHeight="1" spans="1:3">
      <c r="A1110" s="186">
        <v>2159999</v>
      </c>
      <c r="B1110" s="186" t="s">
        <v>967</v>
      </c>
      <c r="C1110" s="196">
        <v>0</v>
      </c>
    </row>
    <row r="1111" s="34" customFormat="1" ht="17.1" customHeight="1" spans="1:3">
      <c r="A1111" s="186">
        <v>216</v>
      </c>
      <c r="B1111" s="189" t="s">
        <v>968</v>
      </c>
      <c r="C1111" s="196">
        <f>SUM(C1112,C1122,C1128)</f>
        <v>4246</v>
      </c>
    </row>
    <row r="1112" s="34" customFormat="1" ht="17.1" customHeight="1" spans="1:3">
      <c r="A1112" s="186">
        <v>21602</v>
      </c>
      <c r="B1112" s="189" t="s">
        <v>969</v>
      </c>
      <c r="C1112" s="196">
        <f>SUM(C1113:C1121)</f>
        <v>3706</v>
      </c>
    </row>
    <row r="1113" s="34" customFormat="1" ht="17.1" hidden="1" customHeight="1" spans="1:3">
      <c r="A1113" s="186">
        <v>2160201</v>
      </c>
      <c r="B1113" s="186" t="s">
        <v>128</v>
      </c>
      <c r="C1113" s="196">
        <v>0</v>
      </c>
    </row>
    <row r="1114" s="34" customFormat="1" ht="17.1" hidden="1" customHeight="1" spans="1:3">
      <c r="A1114" s="186">
        <v>2160202</v>
      </c>
      <c r="B1114" s="186" t="s">
        <v>129</v>
      </c>
      <c r="C1114" s="196">
        <v>0</v>
      </c>
    </row>
    <row r="1115" s="34" customFormat="1" ht="17.1" hidden="1" customHeight="1" spans="1:3">
      <c r="A1115" s="186">
        <v>2160203</v>
      </c>
      <c r="B1115" s="186" t="s">
        <v>130</v>
      </c>
      <c r="C1115" s="196">
        <v>0</v>
      </c>
    </row>
    <row r="1116" s="34" customFormat="1" ht="17.1" hidden="1" customHeight="1" spans="1:3">
      <c r="A1116" s="186">
        <v>2160216</v>
      </c>
      <c r="B1116" s="186" t="s">
        <v>970</v>
      </c>
      <c r="C1116" s="196">
        <v>0</v>
      </c>
    </row>
    <row r="1117" s="34" customFormat="1" ht="17.1" hidden="1" customHeight="1" spans="1:3">
      <c r="A1117" s="186">
        <v>2160217</v>
      </c>
      <c r="B1117" s="186" t="s">
        <v>971</v>
      </c>
      <c r="C1117" s="196">
        <v>0</v>
      </c>
    </row>
    <row r="1118" s="34" customFormat="1" ht="17.1" hidden="1" customHeight="1" spans="1:3">
      <c r="A1118" s="186">
        <v>2160218</v>
      </c>
      <c r="B1118" s="186" t="s">
        <v>972</v>
      </c>
      <c r="C1118" s="196">
        <v>0</v>
      </c>
    </row>
    <row r="1119" s="34" customFormat="1" ht="17.1" hidden="1" customHeight="1" spans="1:3">
      <c r="A1119" s="186">
        <v>2160219</v>
      </c>
      <c r="B1119" s="186" t="s">
        <v>973</v>
      </c>
      <c r="C1119" s="196">
        <v>0</v>
      </c>
    </row>
    <row r="1120" s="34" customFormat="1" ht="17.1" hidden="1" customHeight="1" spans="1:3">
      <c r="A1120" s="186">
        <v>2160250</v>
      </c>
      <c r="B1120" s="186" t="s">
        <v>137</v>
      </c>
      <c r="C1120" s="196">
        <v>0</v>
      </c>
    </row>
    <row r="1121" s="34" customFormat="1" ht="17.1" customHeight="1" spans="1:3">
      <c r="A1121" s="186">
        <v>2160299</v>
      </c>
      <c r="B1121" s="186" t="s">
        <v>974</v>
      </c>
      <c r="C1121" s="196">
        <v>3706</v>
      </c>
    </row>
    <row r="1122" s="34" customFormat="1" ht="17.1" hidden="1" customHeight="1" spans="1:3">
      <c r="A1122" s="186">
        <v>21606</v>
      </c>
      <c r="B1122" s="189" t="s">
        <v>975</v>
      </c>
      <c r="C1122" s="196">
        <f>SUM(C1123:C1127)</f>
        <v>0</v>
      </c>
    </row>
    <row r="1123" s="34" customFormat="1" ht="17.1" hidden="1" customHeight="1" spans="1:3">
      <c r="A1123" s="186">
        <v>2160601</v>
      </c>
      <c r="B1123" s="186" t="s">
        <v>128</v>
      </c>
      <c r="C1123" s="196">
        <v>0</v>
      </c>
    </row>
    <row r="1124" s="34" customFormat="1" ht="17.1" hidden="1" customHeight="1" spans="1:3">
      <c r="A1124" s="186">
        <v>2160602</v>
      </c>
      <c r="B1124" s="186" t="s">
        <v>129</v>
      </c>
      <c r="C1124" s="196">
        <v>0</v>
      </c>
    </row>
    <row r="1125" s="34" customFormat="1" ht="17.1" hidden="1" customHeight="1" spans="1:3">
      <c r="A1125" s="186">
        <v>2160603</v>
      </c>
      <c r="B1125" s="186" t="s">
        <v>130</v>
      </c>
      <c r="C1125" s="196">
        <v>0</v>
      </c>
    </row>
    <row r="1126" s="34" customFormat="1" ht="17.1" hidden="1" customHeight="1" spans="1:3">
      <c r="A1126" s="186">
        <v>2160607</v>
      </c>
      <c r="B1126" s="186" t="s">
        <v>976</v>
      </c>
      <c r="C1126" s="196">
        <v>0</v>
      </c>
    </row>
    <row r="1127" s="34" customFormat="1" ht="17.1" hidden="1" customHeight="1" spans="1:3">
      <c r="A1127" s="186">
        <v>2160699</v>
      </c>
      <c r="B1127" s="186" t="s">
        <v>977</v>
      </c>
      <c r="C1127" s="196">
        <v>0</v>
      </c>
    </row>
    <row r="1128" s="34" customFormat="1" ht="17.1" customHeight="1" spans="1:3">
      <c r="A1128" s="186">
        <v>21699</v>
      </c>
      <c r="B1128" s="189" t="s">
        <v>978</v>
      </c>
      <c r="C1128" s="196">
        <f>SUM(C1129:C1130)</f>
        <v>540</v>
      </c>
    </row>
    <row r="1129" s="34" customFormat="1" ht="17.1" customHeight="1" spans="1:3">
      <c r="A1129" s="186">
        <v>2169901</v>
      </c>
      <c r="B1129" s="186" t="s">
        <v>979</v>
      </c>
      <c r="C1129" s="196">
        <v>540</v>
      </c>
    </row>
    <row r="1130" s="34" customFormat="1" ht="17.1" hidden="1" customHeight="1" spans="1:3">
      <c r="A1130" s="186">
        <v>2169999</v>
      </c>
      <c r="B1130" s="186" t="s">
        <v>980</v>
      </c>
      <c r="C1130" s="196">
        <v>0</v>
      </c>
    </row>
    <row r="1131" s="34" customFormat="1" ht="17.1" customHeight="1" spans="1:3">
      <c r="A1131" s="186">
        <v>217</v>
      </c>
      <c r="B1131" s="189" t="s">
        <v>981</v>
      </c>
      <c r="C1131" s="196">
        <f>SUM(C1132,C1139,C1149,C1155,C1158)</f>
        <v>2017</v>
      </c>
    </row>
    <row r="1132" s="34" customFormat="1" ht="17.1" customHeight="1" spans="1:3">
      <c r="A1132" s="186">
        <v>21701</v>
      </c>
      <c r="B1132" s="189" t="s">
        <v>982</v>
      </c>
      <c r="C1132" s="196">
        <f>SUM(C1133:C1138)</f>
        <v>48</v>
      </c>
    </row>
    <row r="1133" s="34" customFormat="1" ht="17.1" customHeight="1" spans="1:3">
      <c r="A1133" s="186">
        <v>2170101</v>
      </c>
      <c r="B1133" s="186" t="s">
        <v>128</v>
      </c>
      <c r="C1133" s="196">
        <v>48</v>
      </c>
    </row>
    <row r="1134" s="34" customFormat="1" ht="17.1" hidden="1" customHeight="1" spans="1:3">
      <c r="A1134" s="186">
        <v>2170102</v>
      </c>
      <c r="B1134" s="186" t="s">
        <v>129</v>
      </c>
      <c r="C1134" s="196">
        <v>0</v>
      </c>
    </row>
    <row r="1135" s="34" customFormat="1" ht="17.1" hidden="1" customHeight="1" spans="1:3">
      <c r="A1135" s="186">
        <v>2170103</v>
      </c>
      <c r="B1135" s="186" t="s">
        <v>130</v>
      </c>
      <c r="C1135" s="196">
        <v>0</v>
      </c>
    </row>
    <row r="1136" s="34" customFormat="1" ht="17.1" hidden="1" customHeight="1" spans="1:3">
      <c r="A1136" s="186">
        <v>2170104</v>
      </c>
      <c r="B1136" s="186" t="s">
        <v>983</v>
      </c>
      <c r="C1136" s="196">
        <v>0</v>
      </c>
    </row>
    <row r="1137" s="34" customFormat="1" ht="17.1" hidden="1" customHeight="1" spans="1:3">
      <c r="A1137" s="186">
        <v>2170150</v>
      </c>
      <c r="B1137" s="186" t="s">
        <v>137</v>
      </c>
      <c r="C1137" s="196">
        <v>0</v>
      </c>
    </row>
    <row r="1138" s="34" customFormat="1" ht="17.1" hidden="1" customHeight="1" spans="1:3">
      <c r="A1138" s="186">
        <v>2170199</v>
      </c>
      <c r="B1138" s="186" t="s">
        <v>984</v>
      </c>
      <c r="C1138" s="196">
        <v>0</v>
      </c>
    </row>
    <row r="1139" s="34" customFormat="1" ht="17.1" hidden="1" customHeight="1" spans="1:3">
      <c r="A1139" s="186">
        <v>21702</v>
      </c>
      <c r="B1139" s="189" t="s">
        <v>985</v>
      </c>
      <c r="C1139" s="196">
        <f>SUM(C1140:C1148)</f>
        <v>0</v>
      </c>
    </row>
    <row r="1140" s="34" customFormat="1" ht="17.1" hidden="1" customHeight="1" spans="1:3">
      <c r="A1140" s="186">
        <v>2170201</v>
      </c>
      <c r="B1140" s="186" t="s">
        <v>986</v>
      </c>
      <c r="C1140" s="196">
        <v>0</v>
      </c>
    </row>
    <row r="1141" s="34" customFormat="1" ht="17.1" hidden="1" customHeight="1" spans="1:3">
      <c r="A1141" s="186">
        <v>2170202</v>
      </c>
      <c r="B1141" s="186" t="s">
        <v>987</v>
      </c>
      <c r="C1141" s="196">
        <v>0</v>
      </c>
    </row>
    <row r="1142" s="34" customFormat="1" ht="17.1" hidden="1" customHeight="1" spans="1:3">
      <c r="A1142" s="186">
        <v>2170203</v>
      </c>
      <c r="B1142" s="186" t="s">
        <v>988</v>
      </c>
      <c r="C1142" s="196">
        <v>0</v>
      </c>
    </row>
    <row r="1143" s="34" customFormat="1" ht="17.1" hidden="1" customHeight="1" spans="1:3">
      <c r="A1143" s="186">
        <v>2170204</v>
      </c>
      <c r="B1143" s="186" t="s">
        <v>989</v>
      </c>
      <c r="C1143" s="196">
        <v>0</v>
      </c>
    </row>
    <row r="1144" s="34" customFormat="1" ht="17.1" hidden="1" customHeight="1" spans="1:3">
      <c r="A1144" s="186">
        <v>2170205</v>
      </c>
      <c r="B1144" s="186" t="s">
        <v>990</v>
      </c>
      <c r="C1144" s="196">
        <v>0</v>
      </c>
    </row>
    <row r="1145" s="34" customFormat="1" ht="17.1" hidden="1" customHeight="1" spans="1:3">
      <c r="A1145" s="186">
        <v>2170206</v>
      </c>
      <c r="B1145" s="186" t="s">
        <v>991</v>
      </c>
      <c r="C1145" s="196">
        <v>0</v>
      </c>
    </row>
    <row r="1146" s="34" customFormat="1" ht="17.1" hidden="1" customHeight="1" spans="1:3">
      <c r="A1146" s="186">
        <v>2170207</v>
      </c>
      <c r="B1146" s="186" t="s">
        <v>992</v>
      </c>
      <c r="C1146" s="196">
        <v>0</v>
      </c>
    </row>
    <row r="1147" s="34" customFormat="1" ht="17.1" hidden="1" customHeight="1" spans="1:3">
      <c r="A1147" s="186">
        <v>2170208</v>
      </c>
      <c r="B1147" s="186" t="s">
        <v>993</v>
      </c>
      <c r="C1147" s="196">
        <v>0</v>
      </c>
    </row>
    <row r="1148" s="34" customFormat="1" ht="17.1" hidden="1" customHeight="1" spans="1:3">
      <c r="A1148" s="186">
        <v>2170299</v>
      </c>
      <c r="B1148" s="186" t="s">
        <v>994</v>
      </c>
      <c r="C1148" s="196">
        <v>0</v>
      </c>
    </row>
    <row r="1149" s="34" customFormat="1" ht="17.1" customHeight="1" spans="1:3">
      <c r="A1149" s="186">
        <v>21703</v>
      </c>
      <c r="B1149" s="189" t="s">
        <v>995</v>
      </c>
      <c r="C1149" s="196">
        <f>SUM(C1150:C1154)</f>
        <v>1969</v>
      </c>
    </row>
    <row r="1150" s="34" customFormat="1" ht="17.1" hidden="1" customHeight="1" spans="1:3">
      <c r="A1150" s="186">
        <v>2170301</v>
      </c>
      <c r="B1150" s="186" t="s">
        <v>996</v>
      </c>
      <c r="C1150" s="196">
        <v>0</v>
      </c>
    </row>
    <row r="1151" s="34" customFormat="1" ht="17.1" hidden="1" customHeight="1" spans="1:3">
      <c r="A1151" s="186">
        <v>2170302</v>
      </c>
      <c r="B1151" s="186" t="s">
        <v>997</v>
      </c>
      <c r="C1151" s="196">
        <v>0</v>
      </c>
    </row>
    <row r="1152" s="34" customFormat="1" ht="17.1" hidden="1" customHeight="1" spans="1:3">
      <c r="A1152" s="186">
        <v>2170303</v>
      </c>
      <c r="B1152" s="186" t="s">
        <v>998</v>
      </c>
      <c r="C1152" s="196">
        <v>0</v>
      </c>
    </row>
    <row r="1153" s="34" customFormat="1" ht="17.1" hidden="1" customHeight="1" spans="1:3">
      <c r="A1153" s="186">
        <v>2170304</v>
      </c>
      <c r="B1153" s="186" t="s">
        <v>999</v>
      </c>
      <c r="C1153" s="196">
        <v>0</v>
      </c>
    </row>
    <row r="1154" s="34" customFormat="1" ht="17.1" customHeight="1" spans="1:3">
      <c r="A1154" s="186">
        <v>2170399</v>
      </c>
      <c r="B1154" s="186" t="s">
        <v>1000</v>
      </c>
      <c r="C1154" s="196">
        <v>1969</v>
      </c>
    </row>
    <row r="1155" s="34" customFormat="1" ht="17.1" hidden="1" customHeight="1" spans="1:3">
      <c r="A1155" s="186">
        <v>21704</v>
      </c>
      <c r="B1155" s="189" t="s">
        <v>1001</v>
      </c>
      <c r="C1155" s="196">
        <f>SUM(C1156:C1157)</f>
        <v>0</v>
      </c>
    </row>
    <row r="1156" s="34" customFormat="1" ht="17.1" hidden="1" customHeight="1" spans="1:3">
      <c r="A1156" s="186">
        <v>2170401</v>
      </c>
      <c r="B1156" s="186" t="s">
        <v>1002</v>
      </c>
      <c r="C1156" s="196">
        <v>0</v>
      </c>
    </row>
    <row r="1157" s="34" customFormat="1" ht="17.1" hidden="1" customHeight="1" spans="1:3">
      <c r="A1157" s="186">
        <v>2170499</v>
      </c>
      <c r="B1157" s="186" t="s">
        <v>1003</v>
      </c>
      <c r="C1157" s="196">
        <v>0</v>
      </c>
    </row>
    <row r="1158" s="34" customFormat="1" ht="17.1" hidden="1" customHeight="1" spans="1:3">
      <c r="A1158" s="186">
        <v>21799</v>
      </c>
      <c r="B1158" s="189" t="s">
        <v>1004</v>
      </c>
      <c r="C1158" s="196">
        <f>C1159</f>
        <v>0</v>
      </c>
    </row>
    <row r="1159" s="34" customFormat="1" ht="17.1" hidden="1" customHeight="1" spans="1:3">
      <c r="A1159" s="186">
        <v>2179901</v>
      </c>
      <c r="B1159" s="186" t="s">
        <v>1005</v>
      </c>
      <c r="C1159" s="196">
        <v>0</v>
      </c>
    </row>
    <row r="1160" s="34" customFormat="1" ht="17.1" customHeight="1" spans="1:3">
      <c r="A1160" s="186">
        <v>219</v>
      </c>
      <c r="B1160" s="189" t="s">
        <v>1006</v>
      </c>
      <c r="C1160" s="196">
        <f>SUM(C1161:C1169)</f>
        <v>400</v>
      </c>
    </row>
    <row r="1161" s="34" customFormat="1" ht="17.1" hidden="1" customHeight="1" spans="1:3">
      <c r="A1161" s="186">
        <v>21901</v>
      </c>
      <c r="B1161" s="189" t="s">
        <v>1007</v>
      </c>
      <c r="C1161" s="196">
        <v>0</v>
      </c>
    </row>
    <row r="1162" s="34" customFormat="1" ht="17.1" hidden="1" customHeight="1" spans="1:3">
      <c r="A1162" s="186">
        <v>21902</v>
      </c>
      <c r="B1162" s="189" t="s">
        <v>1008</v>
      </c>
      <c r="C1162" s="196">
        <v>0</v>
      </c>
    </row>
    <row r="1163" s="34" customFormat="1" ht="17.1" hidden="1" customHeight="1" spans="1:3">
      <c r="A1163" s="186">
        <v>21903</v>
      </c>
      <c r="B1163" s="189" t="s">
        <v>1009</v>
      </c>
      <c r="C1163" s="196">
        <v>0</v>
      </c>
    </row>
    <row r="1164" s="34" customFormat="1" ht="17.1" hidden="1" customHeight="1" spans="1:3">
      <c r="A1164" s="186">
        <v>21904</v>
      </c>
      <c r="B1164" s="189" t="s">
        <v>1010</v>
      </c>
      <c r="C1164" s="196">
        <v>0</v>
      </c>
    </row>
    <row r="1165" s="34" customFormat="1" ht="17.1" hidden="1" customHeight="1" spans="1:3">
      <c r="A1165" s="186">
        <v>21905</v>
      </c>
      <c r="B1165" s="189" t="s">
        <v>1011</v>
      </c>
      <c r="C1165" s="196">
        <v>0</v>
      </c>
    </row>
    <row r="1166" s="34" customFormat="1" ht="17.1" hidden="1" customHeight="1" spans="1:3">
      <c r="A1166" s="186">
        <v>21906</v>
      </c>
      <c r="B1166" s="189" t="s">
        <v>764</v>
      </c>
      <c r="C1166" s="196">
        <v>0</v>
      </c>
    </row>
    <row r="1167" s="34" customFormat="1" ht="17.1" hidden="1" customHeight="1" spans="1:3">
      <c r="A1167" s="186">
        <v>21907</v>
      </c>
      <c r="B1167" s="189" t="s">
        <v>1012</v>
      </c>
      <c r="C1167" s="196">
        <v>0</v>
      </c>
    </row>
    <row r="1168" s="34" customFormat="1" ht="17.1" hidden="1" customHeight="1" spans="1:3">
      <c r="A1168" s="186">
        <v>21908</v>
      </c>
      <c r="B1168" s="189" t="s">
        <v>1013</v>
      </c>
      <c r="C1168" s="196">
        <v>0</v>
      </c>
    </row>
    <row r="1169" s="34" customFormat="1" ht="17.1" customHeight="1" spans="1:3">
      <c r="A1169" s="186">
        <v>21999</v>
      </c>
      <c r="B1169" s="189" t="s">
        <v>1014</v>
      </c>
      <c r="C1169" s="196">
        <v>400</v>
      </c>
    </row>
    <row r="1170" s="34" customFormat="1" ht="17.1" customHeight="1" spans="1:3">
      <c r="A1170" s="186">
        <v>220</v>
      </c>
      <c r="B1170" s="189" t="s">
        <v>1015</v>
      </c>
      <c r="C1170" s="196">
        <f>SUM(C1171,C1190,C1209,C1218,C1233)</f>
        <v>10048</v>
      </c>
    </row>
    <row r="1171" s="34" customFormat="1" ht="17.1" customHeight="1" spans="1:3">
      <c r="A1171" s="186">
        <v>22001</v>
      </c>
      <c r="B1171" s="189" t="s">
        <v>1016</v>
      </c>
      <c r="C1171" s="196">
        <f>SUM(C1172:C1189)</f>
        <v>10018</v>
      </c>
    </row>
    <row r="1172" s="34" customFormat="1" ht="17.1" customHeight="1" spans="1:3">
      <c r="A1172" s="186">
        <v>2200101</v>
      </c>
      <c r="B1172" s="186" t="s">
        <v>128</v>
      </c>
      <c r="C1172" s="196">
        <v>304</v>
      </c>
    </row>
    <row r="1173" s="34" customFormat="1" ht="17.1" hidden="1" customHeight="1" spans="1:3">
      <c r="A1173" s="186">
        <v>2200102</v>
      </c>
      <c r="B1173" s="186" t="s">
        <v>129</v>
      </c>
      <c r="C1173" s="196">
        <v>0</v>
      </c>
    </row>
    <row r="1174" s="34" customFormat="1" ht="17.1" hidden="1" customHeight="1" spans="1:3">
      <c r="A1174" s="186">
        <v>2200103</v>
      </c>
      <c r="B1174" s="186" t="s">
        <v>130</v>
      </c>
      <c r="C1174" s="196">
        <v>0</v>
      </c>
    </row>
    <row r="1175" s="34" customFormat="1" ht="17.1" customHeight="1" spans="1:3">
      <c r="A1175" s="186">
        <v>2200104</v>
      </c>
      <c r="B1175" s="186" t="s">
        <v>1017</v>
      </c>
      <c r="C1175" s="196">
        <v>1341</v>
      </c>
    </row>
    <row r="1176" s="34" customFormat="1" ht="17.1" hidden="1" customHeight="1" spans="1:3">
      <c r="A1176" s="186">
        <v>2200105</v>
      </c>
      <c r="B1176" s="186" t="s">
        <v>1018</v>
      </c>
      <c r="C1176" s="196">
        <v>0</v>
      </c>
    </row>
    <row r="1177" s="34" customFormat="1" ht="17.1" hidden="1" customHeight="1" spans="1:3">
      <c r="A1177" s="186">
        <v>2200106</v>
      </c>
      <c r="B1177" s="186" t="s">
        <v>1019</v>
      </c>
      <c r="C1177" s="196">
        <v>0</v>
      </c>
    </row>
    <row r="1178" s="34" customFormat="1" ht="17.1" hidden="1" customHeight="1" spans="1:3">
      <c r="A1178" s="186">
        <v>2200107</v>
      </c>
      <c r="B1178" s="186" t="s">
        <v>1020</v>
      </c>
      <c r="C1178" s="196">
        <v>0</v>
      </c>
    </row>
    <row r="1179" s="34" customFormat="1" ht="17.1" hidden="1" customHeight="1" spans="1:3">
      <c r="A1179" s="186">
        <v>2200108</v>
      </c>
      <c r="B1179" s="186" t="s">
        <v>1021</v>
      </c>
      <c r="C1179" s="196">
        <v>0</v>
      </c>
    </row>
    <row r="1180" s="34" customFormat="1" ht="17.1" hidden="1" customHeight="1" spans="1:3">
      <c r="A1180" s="186">
        <v>2200109</v>
      </c>
      <c r="B1180" s="186" t="s">
        <v>1022</v>
      </c>
      <c r="C1180" s="196">
        <v>0</v>
      </c>
    </row>
    <row r="1181" s="34" customFormat="1" ht="17.1" hidden="1" customHeight="1" spans="1:3">
      <c r="A1181" s="186">
        <v>2200110</v>
      </c>
      <c r="B1181" s="186" t="s">
        <v>1023</v>
      </c>
      <c r="C1181" s="196">
        <v>0</v>
      </c>
    </row>
    <row r="1182" s="34" customFormat="1" ht="17.1" hidden="1" customHeight="1" spans="1:3">
      <c r="A1182" s="186">
        <v>2200112</v>
      </c>
      <c r="B1182" s="186" t="s">
        <v>1024</v>
      </c>
      <c r="C1182" s="196">
        <v>0</v>
      </c>
    </row>
    <row r="1183" s="34" customFormat="1" ht="17.1" customHeight="1" spans="1:3">
      <c r="A1183" s="186">
        <v>2200113</v>
      </c>
      <c r="B1183" s="186" t="s">
        <v>1025</v>
      </c>
      <c r="C1183" s="196">
        <v>97</v>
      </c>
    </row>
    <row r="1184" s="34" customFormat="1" ht="17.1" hidden="1" customHeight="1" spans="1:3">
      <c r="A1184" s="186">
        <v>2200114</v>
      </c>
      <c r="B1184" s="186" t="s">
        <v>1026</v>
      </c>
      <c r="C1184" s="196">
        <v>0</v>
      </c>
    </row>
    <row r="1185" s="34" customFormat="1" ht="17.1" hidden="1" customHeight="1" spans="1:3">
      <c r="A1185" s="186">
        <v>2200115</v>
      </c>
      <c r="B1185" s="186" t="s">
        <v>1027</v>
      </c>
      <c r="C1185" s="196">
        <v>0</v>
      </c>
    </row>
    <row r="1186" s="34" customFormat="1" ht="17.1" hidden="1" customHeight="1" spans="1:3">
      <c r="A1186" s="186">
        <v>2200116</v>
      </c>
      <c r="B1186" s="186" t="s">
        <v>1028</v>
      </c>
      <c r="C1186" s="196">
        <v>0</v>
      </c>
    </row>
    <row r="1187" s="34" customFormat="1" ht="17.1" hidden="1" customHeight="1" spans="1:3">
      <c r="A1187" s="186">
        <v>2200119</v>
      </c>
      <c r="B1187" s="186" t="s">
        <v>1029</v>
      </c>
      <c r="C1187" s="196">
        <v>0</v>
      </c>
    </row>
    <row r="1188" s="34" customFormat="1" ht="17.1" customHeight="1" spans="1:3">
      <c r="A1188" s="186">
        <v>2200150</v>
      </c>
      <c r="B1188" s="186" t="s">
        <v>137</v>
      </c>
      <c r="C1188" s="196">
        <v>4276</v>
      </c>
    </row>
    <row r="1189" s="34" customFormat="1" ht="17.1" customHeight="1" spans="1:3">
      <c r="A1189" s="186">
        <v>2200199</v>
      </c>
      <c r="B1189" s="186" t="s">
        <v>1030</v>
      </c>
      <c r="C1189" s="196">
        <v>4000</v>
      </c>
    </row>
    <row r="1190" s="34" customFormat="1" ht="17.1" hidden="1" customHeight="1" spans="1:3">
      <c r="A1190" s="186">
        <v>22002</v>
      </c>
      <c r="B1190" s="189" t="s">
        <v>1031</v>
      </c>
      <c r="C1190" s="196">
        <f>SUM(C1191:C1208)</f>
        <v>0</v>
      </c>
    </row>
    <row r="1191" s="34" customFormat="1" ht="17.1" hidden="1" customHeight="1" spans="1:3">
      <c r="A1191" s="186">
        <v>2200201</v>
      </c>
      <c r="B1191" s="186" t="s">
        <v>128</v>
      </c>
      <c r="C1191" s="196">
        <v>0</v>
      </c>
    </row>
    <row r="1192" s="34" customFormat="1" ht="17.1" hidden="1" customHeight="1" spans="1:3">
      <c r="A1192" s="186">
        <v>2200202</v>
      </c>
      <c r="B1192" s="186" t="s">
        <v>129</v>
      </c>
      <c r="C1192" s="196">
        <v>0</v>
      </c>
    </row>
    <row r="1193" s="34" customFormat="1" ht="17.1" hidden="1" customHeight="1" spans="1:3">
      <c r="A1193" s="186">
        <v>2200203</v>
      </c>
      <c r="B1193" s="186" t="s">
        <v>130</v>
      </c>
      <c r="C1193" s="196">
        <v>0</v>
      </c>
    </row>
    <row r="1194" s="34" customFormat="1" ht="17.1" hidden="1" customHeight="1" spans="1:3">
      <c r="A1194" s="186">
        <v>2200204</v>
      </c>
      <c r="B1194" s="186" t="s">
        <v>1032</v>
      </c>
      <c r="C1194" s="196">
        <v>0</v>
      </c>
    </row>
    <row r="1195" s="34" customFormat="1" ht="17.1" hidden="1" customHeight="1" spans="1:3">
      <c r="A1195" s="186">
        <v>2200205</v>
      </c>
      <c r="B1195" s="186" t="s">
        <v>1033</v>
      </c>
      <c r="C1195" s="196">
        <v>0</v>
      </c>
    </row>
    <row r="1196" s="34" customFormat="1" ht="17.1" hidden="1" customHeight="1" spans="1:3">
      <c r="A1196" s="186">
        <v>2200206</v>
      </c>
      <c r="B1196" s="186" t="s">
        <v>1034</v>
      </c>
      <c r="C1196" s="196">
        <v>0</v>
      </c>
    </row>
    <row r="1197" s="34" customFormat="1" ht="17.1" hidden="1" customHeight="1" spans="1:3">
      <c r="A1197" s="186">
        <v>2200207</v>
      </c>
      <c r="B1197" s="186" t="s">
        <v>1035</v>
      </c>
      <c r="C1197" s="196">
        <v>0</v>
      </c>
    </row>
    <row r="1198" s="34" customFormat="1" ht="17.1" hidden="1" customHeight="1" spans="1:3">
      <c r="A1198" s="186">
        <v>2200208</v>
      </c>
      <c r="B1198" s="186" t="s">
        <v>1036</v>
      </c>
      <c r="C1198" s="196">
        <v>0</v>
      </c>
    </row>
    <row r="1199" s="34" customFormat="1" ht="17.1" hidden="1" customHeight="1" spans="1:3">
      <c r="A1199" s="186">
        <v>2200209</v>
      </c>
      <c r="B1199" s="186" t="s">
        <v>1037</v>
      </c>
      <c r="C1199" s="196">
        <v>0</v>
      </c>
    </row>
    <row r="1200" s="34" customFormat="1" ht="17.1" hidden="1" customHeight="1" spans="1:3">
      <c r="A1200" s="186">
        <v>2200210</v>
      </c>
      <c r="B1200" s="186" t="s">
        <v>1038</v>
      </c>
      <c r="C1200" s="196">
        <v>0</v>
      </c>
    </row>
    <row r="1201" s="34" customFormat="1" ht="17.1" hidden="1" customHeight="1" spans="1:3">
      <c r="A1201" s="186">
        <v>2200211</v>
      </c>
      <c r="B1201" s="186" t="s">
        <v>1039</v>
      </c>
      <c r="C1201" s="196">
        <v>0</v>
      </c>
    </row>
    <row r="1202" s="34" customFormat="1" ht="17.1" hidden="1" customHeight="1" spans="1:3">
      <c r="A1202" s="186">
        <v>2200212</v>
      </c>
      <c r="B1202" s="186" t="s">
        <v>1040</v>
      </c>
      <c r="C1202" s="196">
        <v>0</v>
      </c>
    </row>
    <row r="1203" s="34" customFormat="1" ht="17.1" hidden="1" customHeight="1" spans="1:3">
      <c r="A1203" s="186">
        <v>2200213</v>
      </c>
      <c r="B1203" s="186" t="s">
        <v>1041</v>
      </c>
      <c r="C1203" s="196">
        <v>0</v>
      </c>
    </row>
    <row r="1204" s="34" customFormat="1" ht="17.1" hidden="1" customHeight="1" spans="1:3">
      <c r="A1204" s="186">
        <v>2200215</v>
      </c>
      <c r="B1204" s="186" t="s">
        <v>1042</v>
      </c>
      <c r="C1204" s="196">
        <v>0</v>
      </c>
    </row>
    <row r="1205" s="34" customFormat="1" ht="17.1" hidden="1" customHeight="1" spans="1:3">
      <c r="A1205" s="186">
        <v>2200217</v>
      </c>
      <c r="B1205" s="186" t="s">
        <v>1043</v>
      </c>
      <c r="C1205" s="196">
        <v>0</v>
      </c>
    </row>
    <row r="1206" s="34" customFormat="1" ht="17.1" hidden="1" customHeight="1" spans="1:3">
      <c r="A1206" s="186">
        <v>2200218</v>
      </c>
      <c r="B1206" s="186" t="s">
        <v>1044</v>
      </c>
      <c r="C1206" s="196">
        <v>0</v>
      </c>
    </row>
    <row r="1207" s="34" customFormat="1" ht="17.1" hidden="1" customHeight="1" spans="1:3">
      <c r="A1207" s="186">
        <v>2200250</v>
      </c>
      <c r="B1207" s="186" t="s">
        <v>137</v>
      </c>
      <c r="C1207" s="196">
        <v>0</v>
      </c>
    </row>
    <row r="1208" s="34" customFormat="1" ht="17.1" hidden="1" customHeight="1" spans="1:3">
      <c r="A1208" s="186">
        <v>2200299</v>
      </c>
      <c r="B1208" s="186" t="s">
        <v>1045</v>
      </c>
      <c r="C1208" s="196">
        <v>0</v>
      </c>
    </row>
    <row r="1209" s="34" customFormat="1" ht="17.1" hidden="1" customHeight="1" spans="1:3">
      <c r="A1209" s="186">
        <v>22003</v>
      </c>
      <c r="B1209" s="189" t="s">
        <v>1046</v>
      </c>
      <c r="C1209" s="196">
        <f>SUM(C1210:C1217)</f>
        <v>0</v>
      </c>
    </row>
    <row r="1210" s="34" customFormat="1" ht="17.1" hidden="1" customHeight="1" spans="1:3">
      <c r="A1210" s="186">
        <v>2200301</v>
      </c>
      <c r="B1210" s="186" t="s">
        <v>128</v>
      </c>
      <c r="C1210" s="196">
        <v>0</v>
      </c>
    </row>
    <row r="1211" s="34" customFormat="1" ht="17.1" hidden="1" customHeight="1" spans="1:3">
      <c r="A1211" s="186">
        <v>2200302</v>
      </c>
      <c r="B1211" s="186" t="s">
        <v>129</v>
      </c>
      <c r="C1211" s="196">
        <v>0</v>
      </c>
    </row>
    <row r="1212" s="34" customFormat="1" ht="17.1" hidden="1" customHeight="1" spans="1:3">
      <c r="A1212" s="186">
        <v>2200303</v>
      </c>
      <c r="B1212" s="186" t="s">
        <v>130</v>
      </c>
      <c r="C1212" s="196">
        <v>0</v>
      </c>
    </row>
    <row r="1213" s="34" customFormat="1" ht="17.1" hidden="1" customHeight="1" spans="1:3">
      <c r="A1213" s="186">
        <v>2200304</v>
      </c>
      <c r="B1213" s="186" t="s">
        <v>1047</v>
      </c>
      <c r="C1213" s="196">
        <v>0</v>
      </c>
    </row>
    <row r="1214" s="34" customFormat="1" ht="17.1" hidden="1" customHeight="1" spans="1:3">
      <c r="A1214" s="186">
        <v>2200305</v>
      </c>
      <c r="B1214" s="186" t="s">
        <v>1048</v>
      </c>
      <c r="C1214" s="196">
        <v>0</v>
      </c>
    </row>
    <row r="1215" s="34" customFormat="1" ht="17.1" hidden="1" customHeight="1" spans="1:3">
      <c r="A1215" s="186">
        <v>2200306</v>
      </c>
      <c r="B1215" s="186" t="s">
        <v>1049</v>
      </c>
      <c r="C1215" s="196">
        <v>0</v>
      </c>
    </row>
    <row r="1216" s="34" customFormat="1" ht="17.1" hidden="1" customHeight="1" spans="1:3">
      <c r="A1216" s="186">
        <v>2200350</v>
      </c>
      <c r="B1216" s="186" t="s">
        <v>137</v>
      </c>
      <c r="C1216" s="196">
        <v>0</v>
      </c>
    </row>
    <row r="1217" s="34" customFormat="1" ht="17.1" hidden="1" customHeight="1" spans="1:3">
      <c r="A1217" s="186">
        <v>2200399</v>
      </c>
      <c r="B1217" s="186" t="s">
        <v>1050</v>
      </c>
      <c r="C1217" s="196">
        <v>0</v>
      </c>
    </row>
    <row r="1218" s="34" customFormat="1" ht="17.1" customHeight="1" spans="1:3">
      <c r="A1218" s="186">
        <v>22005</v>
      </c>
      <c r="B1218" s="189" t="s">
        <v>1051</v>
      </c>
      <c r="C1218" s="196">
        <f>SUM(C1219:C1232)</f>
        <v>30</v>
      </c>
    </row>
    <row r="1219" s="34" customFormat="1" ht="17.1" hidden="1" customHeight="1" spans="1:3">
      <c r="A1219" s="186">
        <v>2200501</v>
      </c>
      <c r="B1219" s="186" t="s">
        <v>128</v>
      </c>
      <c r="C1219" s="196">
        <v>0</v>
      </c>
    </row>
    <row r="1220" s="34" customFormat="1" ht="17.1" hidden="1" customHeight="1" spans="1:3">
      <c r="A1220" s="186">
        <v>2200502</v>
      </c>
      <c r="B1220" s="186" t="s">
        <v>129</v>
      </c>
      <c r="C1220" s="196">
        <v>0</v>
      </c>
    </row>
    <row r="1221" s="34" customFormat="1" ht="17.1" hidden="1" customHeight="1" spans="1:3">
      <c r="A1221" s="186">
        <v>2200503</v>
      </c>
      <c r="B1221" s="186" t="s">
        <v>130</v>
      </c>
      <c r="C1221" s="196">
        <v>0</v>
      </c>
    </row>
    <row r="1222" s="34" customFormat="1" ht="17.1" customHeight="1" spans="1:3">
      <c r="A1222" s="186">
        <v>2200504</v>
      </c>
      <c r="B1222" s="186" t="s">
        <v>1052</v>
      </c>
      <c r="C1222" s="196">
        <v>11</v>
      </c>
    </row>
    <row r="1223" s="34" customFormat="1" ht="17.1" hidden="1" customHeight="1" spans="1:3">
      <c r="A1223" s="186">
        <v>2200506</v>
      </c>
      <c r="B1223" s="186" t="s">
        <v>1053</v>
      </c>
      <c r="C1223" s="196">
        <v>0</v>
      </c>
    </row>
    <row r="1224" s="34" customFormat="1" ht="17.1" hidden="1" customHeight="1" spans="1:3">
      <c r="A1224" s="186">
        <v>2200507</v>
      </c>
      <c r="B1224" s="186" t="s">
        <v>1054</v>
      </c>
      <c r="C1224" s="196">
        <v>0</v>
      </c>
    </row>
    <row r="1225" s="34" customFormat="1" ht="17.1" hidden="1" customHeight="1" spans="1:3">
      <c r="A1225" s="186">
        <v>2200508</v>
      </c>
      <c r="B1225" s="186" t="s">
        <v>1055</v>
      </c>
      <c r="C1225" s="196">
        <v>0</v>
      </c>
    </row>
    <row r="1226" s="34" customFormat="1" ht="17.1" hidden="1" customHeight="1" spans="1:3">
      <c r="A1226" s="186">
        <v>2200509</v>
      </c>
      <c r="B1226" s="186" t="s">
        <v>1056</v>
      </c>
      <c r="C1226" s="196">
        <v>0</v>
      </c>
    </row>
    <row r="1227" s="34" customFormat="1" ht="17.1" hidden="1" customHeight="1" spans="1:3">
      <c r="A1227" s="186">
        <v>2200510</v>
      </c>
      <c r="B1227" s="186" t="s">
        <v>1057</v>
      </c>
      <c r="C1227" s="196">
        <v>0</v>
      </c>
    </row>
    <row r="1228" s="34" customFormat="1" ht="17.1" hidden="1" customHeight="1" spans="1:3">
      <c r="A1228" s="186">
        <v>2200511</v>
      </c>
      <c r="B1228" s="186" t="s">
        <v>1058</v>
      </c>
      <c r="C1228" s="196">
        <v>0</v>
      </c>
    </row>
    <row r="1229" s="34" customFormat="1" ht="17.1" hidden="1" customHeight="1" spans="1:3">
      <c r="A1229" s="186">
        <v>2200512</v>
      </c>
      <c r="B1229" s="186" t="s">
        <v>1059</v>
      </c>
      <c r="C1229" s="196">
        <v>0</v>
      </c>
    </row>
    <row r="1230" s="34" customFormat="1" ht="17.1" hidden="1" customHeight="1" spans="1:3">
      <c r="A1230" s="186">
        <v>2200513</v>
      </c>
      <c r="B1230" s="186" t="s">
        <v>1060</v>
      </c>
      <c r="C1230" s="196">
        <v>0</v>
      </c>
    </row>
    <row r="1231" s="34" customFormat="1" ht="17.1" hidden="1" customHeight="1" spans="1:3">
      <c r="A1231" s="186">
        <v>2200514</v>
      </c>
      <c r="B1231" s="186" t="s">
        <v>1061</v>
      </c>
      <c r="C1231" s="196">
        <v>0</v>
      </c>
    </row>
    <row r="1232" s="34" customFormat="1" ht="17.1" customHeight="1" spans="1:3">
      <c r="A1232" s="186">
        <v>2200599</v>
      </c>
      <c r="B1232" s="186" t="s">
        <v>1062</v>
      </c>
      <c r="C1232" s="196">
        <v>19</v>
      </c>
    </row>
    <row r="1233" s="34" customFormat="1" ht="17.1" hidden="1" customHeight="1" spans="1:3">
      <c r="A1233" s="186">
        <v>22099</v>
      </c>
      <c r="B1233" s="189" t="s">
        <v>1063</v>
      </c>
      <c r="C1233" s="196">
        <f>C1234</f>
        <v>0</v>
      </c>
    </row>
    <row r="1234" s="34" customFormat="1" ht="17.1" hidden="1" customHeight="1" spans="1:3">
      <c r="A1234" s="186">
        <v>2209901</v>
      </c>
      <c r="B1234" s="186" t="s">
        <v>1064</v>
      </c>
      <c r="C1234" s="196">
        <v>0</v>
      </c>
    </row>
    <row r="1235" s="34" customFormat="1" ht="17.1" customHeight="1" spans="1:3">
      <c r="A1235" s="186">
        <v>221</v>
      </c>
      <c r="B1235" s="189" t="s">
        <v>1065</v>
      </c>
      <c r="C1235" s="196">
        <f>SUM(C1236,C1245,C1249)</f>
        <v>22872</v>
      </c>
    </row>
    <row r="1236" s="34" customFormat="1" ht="17.1" customHeight="1" spans="1:3">
      <c r="A1236" s="186">
        <v>22101</v>
      </c>
      <c r="B1236" s="189" t="s">
        <v>1066</v>
      </c>
      <c r="C1236" s="196">
        <f>SUM(C1237:C1244)</f>
        <v>11757</v>
      </c>
    </row>
    <row r="1237" s="34" customFormat="1" ht="17.1" hidden="1" customHeight="1" spans="1:3">
      <c r="A1237" s="186">
        <v>2210101</v>
      </c>
      <c r="B1237" s="186" t="s">
        <v>1067</v>
      </c>
      <c r="C1237" s="196">
        <v>0</v>
      </c>
    </row>
    <row r="1238" s="34" customFormat="1" ht="17.1" hidden="1" customHeight="1" spans="1:3">
      <c r="A1238" s="186">
        <v>2210102</v>
      </c>
      <c r="B1238" s="186" t="s">
        <v>1068</v>
      </c>
      <c r="C1238" s="196">
        <v>0</v>
      </c>
    </row>
    <row r="1239" s="34" customFormat="1" ht="17.1" hidden="1" customHeight="1" spans="1:3">
      <c r="A1239" s="186">
        <v>2210103</v>
      </c>
      <c r="B1239" s="186" t="s">
        <v>1069</v>
      </c>
      <c r="C1239" s="196">
        <v>0</v>
      </c>
    </row>
    <row r="1240" s="34" customFormat="1" ht="17.1" hidden="1" customHeight="1" spans="1:3">
      <c r="A1240" s="186">
        <v>2210104</v>
      </c>
      <c r="B1240" s="186" t="s">
        <v>1070</v>
      </c>
      <c r="C1240" s="196">
        <v>0</v>
      </c>
    </row>
    <row r="1241" s="34" customFormat="1" ht="17.1" customHeight="1" spans="1:3">
      <c r="A1241" s="186">
        <v>2210105</v>
      </c>
      <c r="B1241" s="186" t="s">
        <v>1071</v>
      </c>
      <c r="C1241" s="196">
        <v>202</v>
      </c>
    </row>
    <row r="1242" s="34" customFormat="1" ht="17.1" hidden="1" customHeight="1" spans="1:3">
      <c r="A1242" s="186">
        <v>2210106</v>
      </c>
      <c r="B1242" s="186" t="s">
        <v>1072</v>
      </c>
      <c r="C1242" s="196">
        <v>0</v>
      </c>
    </row>
    <row r="1243" s="34" customFormat="1" ht="17.1" customHeight="1" spans="1:3">
      <c r="A1243" s="186">
        <v>2210107</v>
      </c>
      <c r="B1243" s="186" t="s">
        <v>1073</v>
      </c>
      <c r="C1243" s="196">
        <v>64</v>
      </c>
    </row>
    <row r="1244" s="34" customFormat="1" ht="17.1" customHeight="1" spans="1:3">
      <c r="A1244" s="186">
        <v>2210199</v>
      </c>
      <c r="B1244" s="186" t="s">
        <v>1074</v>
      </c>
      <c r="C1244" s="196">
        <v>11491</v>
      </c>
    </row>
    <row r="1245" s="34" customFormat="1" ht="17.1" customHeight="1" spans="1:3">
      <c r="A1245" s="186">
        <v>22102</v>
      </c>
      <c r="B1245" s="189" t="s">
        <v>1075</v>
      </c>
      <c r="C1245" s="196">
        <f>SUM(C1246:C1248)</f>
        <v>11115</v>
      </c>
    </row>
    <row r="1246" s="34" customFormat="1" ht="17.1" customHeight="1" spans="1:3">
      <c r="A1246" s="186">
        <v>2210201</v>
      </c>
      <c r="B1246" s="186" t="s">
        <v>1076</v>
      </c>
      <c r="C1246" s="196">
        <v>11115</v>
      </c>
    </row>
    <row r="1247" s="34" customFormat="1" ht="17.1" hidden="1" customHeight="1" spans="1:3">
      <c r="A1247" s="186">
        <v>2210202</v>
      </c>
      <c r="B1247" s="186" t="s">
        <v>1077</v>
      </c>
      <c r="C1247" s="196">
        <v>0</v>
      </c>
    </row>
    <row r="1248" s="34" customFormat="1" ht="17.1" hidden="1" customHeight="1" spans="1:3">
      <c r="A1248" s="186">
        <v>2210203</v>
      </c>
      <c r="B1248" s="186" t="s">
        <v>1078</v>
      </c>
      <c r="C1248" s="196">
        <v>0</v>
      </c>
    </row>
    <row r="1249" s="34" customFormat="1" ht="17.1" hidden="1" customHeight="1" spans="1:3">
      <c r="A1249" s="186">
        <v>22103</v>
      </c>
      <c r="B1249" s="189" t="s">
        <v>1079</v>
      </c>
      <c r="C1249" s="196">
        <f>SUM(C1250:C1252)</f>
        <v>0</v>
      </c>
    </row>
    <row r="1250" s="34" customFormat="1" ht="17.1" hidden="1" customHeight="1" spans="1:3">
      <c r="A1250" s="186">
        <v>2210301</v>
      </c>
      <c r="B1250" s="186" t="s">
        <v>1080</v>
      </c>
      <c r="C1250" s="196">
        <v>0</v>
      </c>
    </row>
    <row r="1251" s="34" customFormat="1" ht="17.1" hidden="1" customHeight="1" spans="1:3">
      <c r="A1251" s="186">
        <v>2210302</v>
      </c>
      <c r="B1251" s="186" t="s">
        <v>1081</v>
      </c>
      <c r="C1251" s="196">
        <v>0</v>
      </c>
    </row>
    <row r="1252" s="34" customFormat="1" ht="17.1" hidden="1" customHeight="1" spans="1:3">
      <c r="A1252" s="186">
        <v>2210399</v>
      </c>
      <c r="B1252" s="186" t="s">
        <v>1082</v>
      </c>
      <c r="C1252" s="196">
        <v>0</v>
      </c>
    </row>
    <row r="1253" s="34" customFormat="1" ht="17.1" customHeight="1" spans="1:3">
      <c r="A1253" s="186">
        <v>222</v>
      </c>
      <c r="B1253" s="189" t="s">
        <v>1083</v>
      </c>
      <c r="C1253" s="196">
        <f>SUM(C1254,C1269,C1283,C1288,C1294)</f>
        <v>1682</v>
      </c>
    </row>
    <row r="1254" s="34" customFormat="1" ht="17.1" customHeight="1" spans="1:3">
      <c r="A1254" s="186">
        <v>22201</v>
      </c>
      <c r="B1254" s="189" t="s">
        <v>1084</v>
      </c>
      <c r="C1254" s="196">
        <f>SUM(C1255:C1268)</f>
        <v>128</v>
      </c>
    </row>
    <row r="1255" s="34" customFormat="1" ht="17.1" hidden="1" customHeight="1" spans="1:3">
      <c r="A1255" s="186">
        <v>2220101</v>
      </c>
      <c r="B1255" s="186" t="s">
        <v>128</v>
      </c>
      <c r="C1255" s="196">
        <v>0</v>
      </c>
    </row>
    <row r="1256" s="34" customFormat="1" ht="17.1" customHeight="1" spans="1:3">
      <c r="A1256" s="186">
        <v>2220102</v>
      </c>
      <c r="B1256" s="186" t="s">
        <v>129</v>
      </c>
      <c r="C1256" s="196">
        <v>54</v>
      </c>
    </row>
    <row r="1257" s="34" customFormat="1" ht="17.1" hidden="1" customHeight="1" spans="1:3">
      <c r="A1257" s="186">
        <v>2220103</v>
      </c>
      <c r="B1257" s="186" t="s">
        <v>130</v>
      </c>
      <c r="C1257" s="196">
        <v>0</v>
      </c>
    </row>
    <row r="1258" s="34" customFormat="1" ht="17.1" hidden="1" customHeight="1" spans="1:3">
      <c r="A1258" s="186">
        <v>2220104</v>
      </c>
      <c r="B1258" s="186" t="s">
        <v>1085</v>
      </c>
      <c r="C1258" s="196">
        <v>0</v>
      </c>
    </row>
    <row r="1259" s="34" customFormat="1" ht="17.1" hidden="1" customHeight="1" spans="1:3">
      <c r="A1259" s="186">
        <v>2220105</v>
      </c>
      <c r="B1259" s="186" t="s">
        <v>1086</v>
      </c>
      <c r="C1259" s="196">
        <v>0</v>
      </c>
    </row>
    <row r="1260" s="34" customFormat="1" ht="17.1" hidden="1" customHeight="1" spans="1:3">
      <c r="A1260" s="186">
        <v>2220106</v>
      </c>
      <c r="B1260" s="186" t="s">
        <v>1087</v>
      </c>
      <c r="C1260" s="196">
        <v>0</v>
      </c>
    </row>
    <row r="1261" s="34" customFormat="1" ht="17.1" hidden="1" customHeight="1" spans="1:3">
      <c r="A1261" s="186">
        <v>2220107</v>
      </c>
      <c r="B1261" s="186" t="s">
        <v>1088</v>
      </c>
      <c r="C1261" s="196">
        <v>0</v>
      </c>
    </row>
    <row r="1262" s="34" customFormat="1" ht="17.1" hidden="1" customHeight="1" spans="1:3">
      <c r="A1262" s="186">
        <v>2220112</v>
      </c>
      <c r="B1262" s="186" t="s">
        <v>1089</v>
      </c>
      <c r="C1262" s="196">
        <v>0</v>
      </c>
    </row>
    <row r="1263" s="34" customFormat="1" ht="17.1" hidden="1" customHeight="1" spans="1:3">
      <c r="A1263" s="186">
        <v>2220113</v>
      </c>
      <c r="B1263" s="186" t="s">
        <v>1090</v>
      </c>
      <c r="C1263" s="196">
        <v>0</v>
      </c>
    </row>
    <row r="1264" s="34" customFormat="1" ht="17.1" hidden="1" customHeight="1" spans="1:3">
      <c r="A1264" s="186">
        <v>2220114</v>
      </c>
      <c r="B1264" s="186" t="s">
        <v>1091</v>
      </c>
      <c r="C1264" s="196">
        <v>0</v>
      </c>
    </row>
    <row r="1265" s="34" customFormat="1" ht="17.1" hidden="1" customHeight="1" spans="1:3">
      <c r="A1265" s="186">
        <v>2220115</v>
      </c>
      <c r="B1265" s="186" t="s">
        <v>1092</v>
      </c>
      <c r="C1265" s="196">
        <v>0</v>
      </c>
    </row>
    <row r="1266" s="34" customFormat="1" ht="17.1" hidden="1" customHeight="1" spans="1:3">
      <c r="A1266" s="186">
        <v>2220118</v>
      </c>
      <c r="B1266" s="186" t="s">
        <v>1093</v>
      </c>
      <c r="C1266" s="196">
        <v>0</v>
      </c>
    </row>
    <row r="1267" s="34" customFormat="1" ht="17.1" hidden="1" customHeight="1" spans="1:3">
      <c r="A1267" s="186">
        <v>2220150</v>
      </c>
      <c r="B1267" s="186" t="s">
        <v>137</v>
      </c>
      <c r="C1267" s="196">
        <v>0</v>
      </c>
    </row>
    <row r="1268" s="34" customFormat="1" ht="17.1" customHeight="1" spans="1:3">
      <c r="A1268" s="186">
        <v>2220199</v>
      </c>
      <c r="B1268" s="186" t="s">
        <v>1094</v>
      </c>
      <c r="C1268" s="196">
        <v>74</v>
      </c>
    </row>
    <row r="1269" s="34" customFormat="1" ht="17.1" hidden="1" customHeight="1" spans="1:3">
      <c r="A1269" s="186">
        <v>22202</v>
      </c>
      <c r="B1269" s="189" t="s">
        <v>1095</v>
      </c>
      <c r="C1269" s="196">
        <f>SUM(C1270:C1282)</f>
        <v>0</v>
      </c>
    </row>
    <row r="1270" s="34" customFormat="1" ht="17.1" hidden="1" customHeight="1" spans="1:3">
      <c r="A1270" s="186">
        <v>2220201</v>
      </c>
      <c r="B1270" s="186" t="s">
        <v>128</v>
      </c>
      <c r="C1270" s="196">
        <v>0</v>
      </c>
    </row>
    <row r="1271" s="34" customFormat="1" ht="17.1" hidden="1" customHeight="1" spans="1:3">
      <c r="A1271" s="186">
        <v>2220202</v>
      </c>
      <c r="B1271" s="186" t="s">
        <v>129</v>
      </c>
      <c r="C1271" s="196">
        <v>0</v>
      </c>
    </row>
    <row r="1272" s="34" customFormat="1" ht="17.1" hidden="1" customHeight="1" spans="1:3">
      <c r="A1272" s="186">
        <v>2220203</v>
      </c>
      <c r="B1272" s="186" t="s">
        <v>130</v>
      </c>
      <c r="C1272" s="196">
        <v>0</v>
      </c>
    </row>
    <row r="1273" s="34" customFormat="1" ht="17.1" hidden="1" customHeight="1" spans="1:3">
      <c r="A1273" s="186">
        <v>2220204</v>
      </c>
      <c r="B1273" s="186" t="s">
        <v>1096</v>
      </c>
      <c r="C1273" s="196">
        <v>0</v>
      </c>
    </row>
    <row r="1274" s="34" customFormat="1" ht="17.1" hidden="1" customHeight="1" spans="1:3">
      <c r="A1274" s="186">
        <v>2220205</v>
      </c>
      <c r="B1274" s="186" t="s">
        <v>1097</v>
      </c>
      <c r="C1274" s="196">
        <v>0</v>
      </c>
    </row>
    <row r="1275" s="34" customFormat="1" ht="17.1" hidden="1" customHeight="1" spans="1:3">
      <c r="A1275" s="186">
        <v>2220206</v>
      </c>
      <c r="B1275" s="186" t="s">
        <v>1098</v>
      </c>
      <c r="C1275" s="196">
        <v>0</v>
      </c>
    </row>
    <row r="1276" s="34" customFormat="1" ht="17.1" hidden="1" customHeight="1" spans="1:3">
      <c r="A1276" s="186">
        <v>2220207</v>
      </c>
      <c r="B1276" s="186" t="s">
        <v>1099</v>
      </c>
      <c r="C1276" s="196">
        <v>0</v>
      </c>
    </row>
    <row r="1277" s="34" customFormat="1" ht="17.1" hidden="1" customHeight="1" spans="1:3">
      <c r="A1277" s="186">
        <v>2220209</v>
      </c>
      <c r="B1277" s="186" t="s">
        <v>1100</v>
      </c>
      <c r="C1277" s="196">
        <v>0</v>
      </c>
    </row>
    <row r="1278" s="34" customFormat="1" ht="17.1" hidden="1" customHeight="1" spans="1:3">
      <c r="A1278" s="186">
        <v>2220210</v>
      </c>
      <c r="B1278" s="186" t="s">
        <v>1101</v>
      </c>
      <c r="C1278" s="196">
        <v>0</v>
      </c>
    </row>
    <row r="1279" s="34" customFormat="1" ht="17.1" hidden="1" customHeight="1" spans="1:3">
      <c r="A1279" s="186">
        <v>2220211</v>
      </c>
      <c r="B1279" s="186" t="s">
        <v>1102</v>
      </c>
      <c r="C1279" s="196">
        <v>0</v>
      </c>
    </row>
    <row r="1280" s="34" customFormat="1" ht="17.1" hidden="1" customHeight="1" spans="1:3">
      <c r="A1280" s="186">
        <v>2220212</v>
      </c>
      <c r="B1280" s="186" t="s">
        <v>1103</v>
      </c>
      <c r="C1280" s="196">
        <v>0</v>
      </c>
    </row>
    <row r="1281" s="34" customFormat="1" ht="17.1" hidden="1" customHeight="1" spans="1:3">
      <c r="A1281" s="186">
        <v>2220250</v>
      </c>
      <c r="B1281" s="186" t="s">
        <v>137</v>
      </c>
      <c r="C1281" s="196">
        <v>0</v>
      </c>
    </row>
    <row r="1282" s="34" customFormat="1" ht="17.1" hidden="1" customHeight="1" spans="1:3">
      <c r="A1282" s="186">
        <v>2220299</v>
      </c>
      <c r="B1282" s="186" t="s">
        <v>1104</v>
      </c>
      <c r="C1282" s="196">
        <v>0</v>
      </c>
    </row>
    <row r="1283" s="34" customFormat="1" ht="17.1" hidden="1" customHeight="1" spans="1:3">
      <c r="A1283" s="186">
        <v>22203</v>
      </c>
      <c r="B1283" s="189" t="s">
        <v>1105</v>
      </c>
      <c r="C1283" s="196">
        <f>SUM(C1284:C1287)</f>
        <v>0</v>
      </c>
    </row>
    <row r="1284" s="34" customFormat="1" ht="17.1" hidden="1" customHeight="1" spans="1:3">
      <c r="A1284" s="186">
        <v>2220301</v>
      </c>
      <c r="B1284" s="186" t="s">
        <v>1106</v>
      </c>
      <c r="C1284" s="196">
        <v>0</v>
      </c>
    </row>
    <row r="1285" s="34" customFormat="1" ht="17.1" hidden="1" customHeight="1" spans="1:3">
      <c r="A1285" s="186">
        <v>2220303</v>
      </c>
      <c r="B1285" s="186" t="s">
        <v>1107</v>
      </c>
      <c r="C1285" s="196">
        <v>0</v>
      </c>
    </row>
    <row r="1286" s="34" customFormat="1" ht="17.1" hidden="1" customHeight="1" spans="1:3">
      <c r="A1286" s="186">
        <v>2220304</v>
      </c>
      <c r="B1286" s="186" t="s">
        <v>1108</v>
      </c>
      <c r="C1286" s="196">
        <v>0</v>
      </c>
    </row>
    <row r="1287" s="34" customFormat="1" ht="17.1" hidden="1" customHeight="1" spans="1:3">
      <c r="A1287" s="186">
        <v>2220399</v>
      </c>
      <c r="B1287" s="186" t="s">
        <v>1109</v>
      </c>
      <c r="C1287" s="196">
        <v>0</v>
      </c>
    </row>
    <row r="1288" s="34" customFormat="1" ht="17.1" customHeight="1" spans="1:3">
      <c r="A1288" s="186">
        <v>22204</v>
      </c>
      <c r="B1288" s="189" t="s">
        <v>1110</v>
      </c>
      <c r="C1288" s="196">
        <f>SUM(C1289:C1293)</f>
        <v>670</v>
      </c>
    </row>
    <row r="1289" s="34" customFormat="1" ht="17.1" hidden="1" customHeight="1" spans="1:3">
      <c r="A1289" s="186">
        <v>2220401</v>
      </c>
      <c r="B1289" s="186" t="s">
        <v>1111</v>
      </c>
      <c r="C1289" s="196">
        <v>0</v>
      </c>
    </row>
    <row r="1290" s="34" customFormat="1" ht="17.1" hidden="1" customHeight="1" spans="1:3">
      <c r="A1290" s="186">
        <v>2220402</v>
      </c>
      <c r="B1290" s="186" t="s">
        <v>1112</v>
      </c>
      <c r="C1290" s="196">
        <v>0</v>
      </c>
    </row>
    <row r="1291" s="34" customFormat="1" ht="17.1" hidden="1" customHeight="1" spans="1:3">
      <c r="A1291" s="186">
        <v>2220403</v>
      </c>
      <c r="B1291" s="186" t="s">
        <v>1113</v>
      </c>
      <c r="C1291" s="196">
        <v>0</v>
      </c>
    </row>
    <row r="1292" s="34" customFormat="1" ht="17.1" hidden="1" customHeight="1" spans="1:3">
      <c r="A1292" s="186">
        <v>2220404</v>
      </c>
      <c r="B1292" s="186" t="s">
        <v>1114</v>
      </c>
      <c r="C1292" s="196">
        <v>0</v>
      </c>
    </row>
    <row r="1293" s="34" customFormat="1" ht="17.1" customHeight="1" spans="1:3">
      <c r="A1293" s="186">
        <v>2220499</v>
      </c>
      <c r="B1293" s="186" t="s">
        <v>1115</v>
      </c>
      <c r="C1293" s="196">
        <v>670</v>
      </c>
    </row>
    <row r="1294" s="34" customFormat="1" ht="17.1" customHeight="1" spans="1:3">
      <c r="A1294" s="186">
        <v>22205</v>
      </c>
      <c r="B1294" s="189" t="s">
        <v>1116</v>
      </c>
      <c r="C1294" s="196">
        <f>SUM(C1295:C1305)</f>
        <v>884</v>
      </c>
    </row>
    <row r="1295" s="34" customFormat="1" ht="17.1" hidden="1" customHeight="1" spans="1:3">
      <c r="A1295" s="186">
        <v>2220501</v>
      </c>
      <c r="B1295" s="186" t="s">
        <v>1117</v>
      </c>
      <c r="C1295" s="196">
        <v>0</v>
      </c>
    </row>
    <row r="1296" s="34" customFormat="1" ht="17.1" hidden="1" customHeight="1" spans="1:3">
      <c r="A1296" s="186">
        <v>2220502</v>
      </c>
      <c r="B1296" s="186" t="s">
        <v>1118</v>
      </c>
      <c r="C1296" s="196">
        <v>0</v>
      </c>
    </row>
    <row r="1297" s="34" customFormat="1" ht="17.1" hidden="1" customHeight="1" spans="1:3">
      <c r="A1297" s="186">
        <v>2220503</v>
      </c>
      <c r="B1297" s="186" t="s">
        <v>1119</v>
      </c>
      <c r="C1297" s="196">
        <v>0</v>
      </c>
    </row>
    <row r="1298" s="34" customFormat="1" ht="17.1" customHeight="1" spans="1:3">
      <c r="A1298" s="186">
        <v>2220504</v>
      </c>
      <c r="B1298" s="186" t="s">
        <v>1120</v>
      </c>
      <c r="C1298" s="196">
        <v>150</v>
      </c>
    </row>
    <row r="1299" s="34" customFormat="1" ht="17.1" hidden="1" customHeight="1" spans="1:3">
      <c r="A1299" s="186">
        <v>2220505</v>
      </c>
      <c r="B1299" s="186" t="s">
        <v>1121</v>
      </c>
      <c r="C1299" s="196">
        <v>0</v>
      </c>
    </row>
    <row r="1300" s="34" customFormat="1" ht="17.1" hidden="1" customHeight="1" spans="1:3">
      <c r="A1300" s="186">
        <v>2220506</v>
      </c>
      <c r="B1300" s="186" t="s">
        <v>1122</v>
      </c>
      <c r="C1300" s="196">
        <v>0</v>
      </c>
    </row>
    <row r="1301" s="34" customFormat="1" ht="17.1" hidden="1" customHeight="1" spans="1:3">
      <c r="A1301" s="186">
        <v>2220507</v>
      </c>
      <c r="B1301" s="186" t="s">
        <v>1123</v>
      </c>
      <c r="C1301" s="196">
        <v>0</v>
      </c>
    </row>
    <row r="1302" s="34" customFormat="1" ht="17.1" hidden="1" customHeight="1" spans="1:3">
      <c r="A1302" s="186">
        <v>2220508</v>
      </c>
      <c r="B1302" s="186" t="s">
        <v>1124</v>
      </c>
      <c r="C1302" s="196">
        <v>0</v>
      </c>
    </row>
    <row r="1303" s="34" customFormat="1" ht="17.1" customHeight="1" spans="1:3">
      <c r="A1303" s="186">
        <v>2220509</v>
      </c>
      <c r="B1303" s="186" t="s">
        <v>1125</v>
      </c>
      <c r="C1303" s="196">
        <v>734</v>
      </c>
    </row>
    <row r="1304" s="34" customFormat="1" ht="17.1" hidden="1" customHeight="1" spans="1:3">
      <c r="A1304" s="186">
        <v>2220510</v>
      </c>
      <c r="B1304" s="186" t="s">
        <v>1126</v>
      </c>
      <c r="C1304" s="196">
        <v>0</v>
      </c>
    </row>
    <row r="1305" s="34" customFormat="1" ht="17.1" hidden="1" customHeight="1" spans="1:3">
      <c r="A1305" s="186">
        <v>2220599</v>
      </c>
      <c r="B1305" s="186" t="s">
        <v>1127</v>
      </c>
      <c r="C1305" s="196">
        <v>0</v>
      </c>
    </row>
    <row r="1306" s="34" customFormat="1" ht="17.1" customHeight="1" spans="1:3">
      <c r="A1306" s="186">
        <v>224</v>
      </c>
      <c r="B1306" s="189" t="s">
        <v>1128</v>
      </c>
      <c r="C1306" s="196">
        <f>SUM(C1307,C1319,C1325,C1331,C1339,C1352,C1356,C1362)</f>
        <v>10208</v>
      </c>
    </row>
    <row r="1307" s="34" customFormat="1" ht="17.1" customHeight="1" spans="1:3">
      <c r="A1307" s="186">
        <v>22401</v>
      </c>
      <c r="B1307" s="189" t="s">
        <v>1129</v>
      </c>
      <c r="C1307" s="196">
        <f>SUM(C1308:C1318)</f>
        <v>5394</v>
      </c>
    </row>
    <row r="1308" s="34" customFormat="1" ht="17.1" customHeight="1" spans="1:3">
      <c r="A1308" s="186">
        <v>2240101</v>
      </c>
      <c r="B1308" s="186" t="s">
        <v>128</v>
      </c>
      <c r="C1308" s="196">
        <v>390</v>
      </c>
    </row>
    <row r="1309" s="34" customFormat="1" ht="17.1" hidden="1" customHeight="1" spans="1:3">
      <c r="A1309" s="186">
        <v>2240102</v>
      </c>
      <c r="B1309" s="186" t="s">
        <v>129</v>
      </c>
      <c r="C1309" s="196">
        <v>0</v>
      </c>
    </row>
    <row r="1310" s="34" customFormat="1" ht="17.1" hidden="1" customHeight="1" spans="1:3">
      <c r="A1310" s="186">
        <v>2240103</v>
      </c>
      <c r="B1310" s="186" t="s">
        <v>130</v>
      </c>
      <c r="C1310" s="196">
        <v>0</v>
      </c>
    </row>
    <row r="1311" s="34" customFormat="1" ht="17.1" hidden="1" customHeight="1" spans="1:3">
      <c r="A1311" s="186">
        <v>2240104</v>
      </c>
      <c r="B1311" s="186" t="s">
        <v>1130</v>
      </c>
      <c r="C1311" s="196">
        <v>0</v>
      </c>
    </row>
    <row r="1312" s="34" customFormat="1" ht="17.1" hidden="1" customHeight="1" spans="1:3">
      <c r="A1312" s="186">
        <v>2240105</v>
      </c>
      <c r="B1312" s="186" t="s">
        <v>1131</v>
      </c>
      <c r="C1312" s="196">
        <v>0</v>
      </c>
    </row>
    <row r="1313" s="34" customFormat="1" ht="17.1" customHeight="1" spans="1:3">
      <c r="A1313" s="186">
        <v>2240106</v>
      </c>
      <c r="B1313" s="186" t="s">
        <v>1132</v>
      </c>
      <c r="C1313" s="196">
        <v>244</v>
      </c>
    </row>
    <row r="1314" s="34" customFormat="1" ht="17.1" hidden="1" customHeight="1" spans="1:3">
      <c r="A1314" s="186">
        <v>2240107</v>
      </c>
      <c r="B1314" s="186" t="s">
        <v>1133</v>
      </c>
      <c r="C1314" s="196">
        <v>0</v>
      </c>
    </row>
    <row r="1315" s="34" customFormat="1" ht="17.1" hidden="1" customHeight="1" spans="1:3">
      <c r="A1315" s="186">
        <v>2240108</v>
      </c>
      <c r="B1315" s="186" t="s">
        <v>1134</v>
      </c>
      <c r="C1315" s="196">
        <v>0</v>
      </c>
    </row>
    <row r="1316" s="34" customFormat="1" ht="17.1" hidden="1" customHeight="1" spans="1:3">
      <c r="A1316" s="186">
        <v>2240109</v>
      </c>
      <c r="B1316" s="186" t="s">
        <v>1135</v>
      </c>
      <c r="C1316" s="196">
        <v>0</v>
      </c>
    </row>
    <row r="1317" s="34" customFormat="1" ht="17.1" customHeight="1" spans="1:3">
      <c r="A1317" s="186">
        <v>2240150</v>
      </c>
      <c r="B1317" s="186" t="s">
        <v>137</v>
      </c>
      <c r="C1317" s="196">
        <v>667</v>
      </c>
    </row>
    <row r="1318" s="34" customFormat="1" ht="17.1" customHeight="1" spans="1:3">
      <c r="A1318" s="186">
        <v>2240199</v>
      </c>
      <c r="B1318" s="186" t="s">
        <v>1136</v>
      </c>
      <c r="C1318" s="196">
        <v>4093</v>
      </c>
    </row>
    <row r="1319" s="34" customFormat="1" ht="17.1" customHeight="1" spans="1:3">
      <c r="A1319" s="186">
        <v>22402</v>
      </c>
      <c r="B1319" s="189" t="s">
        <v>1137</v>
      </c>
      <c r="C1319" s="196">
        <f>SUM(C1320:C1324)</f>
        <v>3614</v>
      </c>
    </row>
    <row r="1320" s="34" customFormat="1" ht="17.1" hidden="1" customHeight="1" spans="1:3">
      <c r="A1320" s="186">
        <v>2240201</v>
      </c>
      <c r="B1320" s="186" t="s">
        <v>128</v>
      </c>
      <c r="C1320" s="196">
        <v>0</v>
      </c>
    </row>
    <row r="1321" s="34" customFormat="1" ht="17.1" hidden="1" customHeight="1" spans="1:3">
      <c r="A1321" s="186">
        <v>2240202</v>
      </c>
      <c r="B1321" s="186" t="s">
        <v>129</v>
      </c>
      <c r="C1321" s="196">
        <v>0</v>
      </c>
    </row>
    <row r="1322" s="34" customFormat="1" ht="17.1" hidden="1" customHeight="1" spans="1:3">
      <c r="A1322" s="186">
        <v>2240203</v>
      </c>
      <c r="B1322" s="186" t="s">
        <v>130</v>
      </c>
      <c r="C1322" s="196">
        <v>0</v>
      </c>
    </row>
    <row r="1323" s="34" customFormat="1" ht="17.1" customHeight="1" spans="1:3">
      <c r="A1323" s="186">
        <v>2240204</v>
      </c>
      <c r="B1323" s="186" t="s">
        <v>1138</v>
      </c>
      <c r="C1323" s="196">
        <v>1596</v>
      </c>
    </row>
    <row r="1324" s="34" customFormat="1" ht="17.1" customHeight="1" spans="1:3">
      <c r="A1324" s="186">
        <v>2240299</v>
      </c>
      <c r="B1324" s="186" t="s">
        <v>1139</v>
      </c>
      <c r="C1324" s="196">
        <v>2018</v>
      </c>
    </row>
    <row r="1325" s="34" customFormat="1" ht="17.1" hidden="1" customHeight="1" spans="1:3">
      <c r="A1325" s="186">
        <v>22403</v>
      </c>
      <c r="B1325" s="189" t="s">
        <v>1140</v>
      </c>
      <c r="C1325" s="196">
        <f>SUM(C1326:C1330)</f>
        <v>0</v>
      </c>
    </row>
    <row r="1326" s="34" customFormat="1" ht="17.1" hidden="1" customHeight="1" spans="1:3">
      <c r="A1326" s="186">
        <v>2240301</v>
      </c>
      <c r="B1326" s="186" t="s">
        <v>128</v>
      </c>
      <c r="C1326" s="196">
        <v>0</v>
      </c>
    </row>
    <row r="1327" s="34" customFormat="1" ht="17.1" hidden="1" customHeight="1" spans="1:3">
      <c r="A1327" s="186">
        <v>2240302</v>
      </c>
      <c r="B1327" s="186" t="s">
        <v>129</v>
      </c>
      <c r="C1327" s="196">
        <v>0</v>
      </c>
    </row>
    <row r="1328" s="34" customFormat="1" ht="17.1" hidden="1" customHeight="1" spans="1:3">
      <c r="A1328" s="186">
        <v>2240303</v>
      </c>
      <c r="B1328" s="186" t="s">
        <v>130</v>
      </c>
      <c r="C1328" s="196">
        <v>0</v>
      </c>
    </row>
    <row r="1329" s="34" customFormat="1" ht="17.1" hidden="1" customHeight="1" spans="1:3">
      <c r="A1329" s="186">
        <v>2240304</v>
      </c>
      <c r="B1329" s="186" t="s">
        <v>1141</v>
      </c>
      <c r="C1329" s="196">
        <v>0</v>
      </c>
    </row>
    <row r="1330" s="34" customFormat="1" ht="17.1" hidden="1" customHeight="1" spans="1:3">
      <c r="A1330" s="186">
        <v>2240399</v>
      </c>
      <c r="B1330" s="186" t="s">
        <v>1142</v>
      </c>
      <c r="C1330" s="196">
        <v>0</v>
      </c>
    </row>
    <row r="1331" s="34" customFormat="1" ht="17.1" hidden="1" customHeight="1" spans="1:3">
      <c r="A1331" s="186">
        <v>22404</v>
      </c>
      <c r="B1331" s="189" t="s">
        <v>1143</v>
      </c>
      <c r="C1331" s="196">
        <f>SUM(C1332:C1338)</f>
        <v>0</v>
      </c>
    </row>
    <row r="1332" s="34" customFormat="1" ht="17.1" hidden="1" customHeight="1" spans="1:3">
      <c r="A1332" s="186">
        <v>2240401</v>
      </c>
      <c r="B1332" s="186" t="s">
        <v>128</v>
      </c>
      <c r="C1332" s="196">
        <v>0</v>
      </c>
    </row>
    <row r="1333" s="34" customFormat="1" ht="17.1" hidden="1" customHeight="1" spans="1:3">
      <c r="A1333" s="186">
        <v>2240402</v>
      </c>
      <c r="B1333" s="186" t="s">
        <v>129</v>
      </c>
      <c r="C1333" s="196">
        <v>0</v>
      </c>
    </row>
    <row r="1334" s="34" customFormat="1" ht="17.1" hidden="1" customHeight="1" spans="1:3">
      <c r="A1334" s="186">
        <v>2240403</v>
      </c>
      <c r="B1334" s="186" t="s">
        <v>130</v>
      </c>
      <c r="C1334" s="196">
        <v>0</v>
      </c>
    </row>
    <row r="1335" s="34" customFormat="1" ht="17.1" hidden="1" customHeight="1" spans="1:3">
      <c r="A1335" s="186">
        <v>2240404</v>
      </c>
      <c r="B1335" s="186" t="s">
        <v>1144</v>
      </c>
      <c r="C1335" s="196">
        <v>0</v>
      </c>
    </row>
    <row r="1336" s="34" customFormat="1" ht="17.1" hidden="1" customHeight="1" spans="1:3">
      <c r="A1336" s="186">
        <v>2240405</v>
      </c>
      <c r="B1336" s="186" t="s">
        <v>1145</v>
      </c>
      <c r="C1336" s="196">
        <v>0</v>
      </c>
    </row>
    <row r="1337" s="34" customFormat="1" ht="17.1" hidden="1" customHeight="1" spans="1:3">
      <c r="A1337" s="186">
        <v>2240450</v>
      </c>
      <c r="B1337" s="186" t="s">
        <v>137</v>
      </c>
      <c r="C1337" s="196">
        <v>0</v>
      </c>
    </row>
    <row r="1338" s="34" customFormat="1" ht="17.1" hidden="1" customHeight="1" spans="1:3">
      <c r="A1338" s="186">
        <v>2240499</v>
      </c>
      <c r="B1338" s="186" t="s">
        <v>1146</v>
      </c>
      <c r="C1338" s="196">
        <v>0</v>
      </c>
    </row>
    <row r="1339" s="34" customFormat="1" ht="17.1" hidden="1" customHeight="1" spans="1:3">
      <c r="A1339" s="186">
        <v>22405</v>
      </c>
      <c r="B1339" s="189" t="s">
        <v>1147</v>
      </c>
      <c r="C1339" s="196">
        <f>SUM(C1340:C1351)</f>
        <v>0</v>
      </c>
    </row>
    <row r="1340" s="34" customFormat="1" ht="17.1" hidden="1" customHeight="1" spans="1:3">
      <c r="A1340" s="186">
        <v>2240501</v>
      </c>
      <c r="B1340" s="186" t="s">
        <v>128</v>
      </c>
      <c r="C1340" s="196">
        <v>0</v>
      </c>
    </row>
    <row r="1341" s="34" customFormat="1" ht="17.1" hidden="1" customHeight="1" spans="1:3">
      <c r="A1341" s="186">
        <v>2240502</v>
      </c>
      <c r="B1341" s="186" t="s">
        <v>129</v>
      </c>
      <c r="C1341" s="196">
        <v>0</v>
      </c>
    </row>
    <row r="1342" s="34" customFormat="1" ht="17.1" hidden="1" customHeight="1" spans="1:3">
      <c r="A1342" s="186">
        <v>2240503</v>
      </c>
      <c r="B1342" s="186" t="s">
        <v>130</v>
      </c>
      <c r="C1342" s="196">
        <v>0</v>
      </c>
    </row>
    <row r="1343" s="34" customFormat="1" ht="17.1" hidden="1" customHeight="1" spans="1:3">
      <c r="A1343" s="186">
        <v>2240504</v>
      </c>
      <c r="B1343" s="186" t="s">
        <v>1148</v>
      </c>
      <c r="C1343" s="196">
        <v>0</v>
      </c>
    </row>
    <row r="1344" s="34" customFormat="1" ht="17.1" hidden="1" customHeight="1" spans="1:3">
      <c r="A1344" s="186">
        <v>2240505</v>
      </c>
      <c r="B1344" s="186" t="s">
        <v>1149</v>
      </c>
      <c r="C1344" s="196">
        <v>0</v>
      </c>
    </row>
    <row r="1345" s="34" customFormat="1" ht="17.1" hidden="1" customHeight="1" spans="1:3">
      <c r="A1345" s="186">
        <v>2240506</v>
      </c>
      <c r="B1345" s="186" t="s">
        <v>1150</v>
      </c>
      <c r="C1345" s="196">
        <v>0</v>
      </c>
    </row>
    <row r="1346" s="34" customFormat="1" ht="17.1" hidden="1" customHeight="1" spans="1:3">
      <c r="A1346" s="186">
        <v>2240507</v>
      </c>
      <c r="B1346" s="186" t="s">
        <v>1151</v>
      </c>
      <c r="C1346" s="196">
        <v>0</v>
      </c>
    </row>
    <row r="1347" s="34" customFormat="1" ht="17.1" hidden="1" customHeight="1" spans="1:3">
      <c r="A1347" s="186">
        <v>2240508</v>
      </c>
      <c r="B1347" s="186" t="s">
        <v>1152</v>
      </c>
      <c r="C1347" s="196">
        <v>0</v>
      </c>
    </row>
    <row r="1348" s="34" customFormat="1" ht="17.1" hidden="1" customHeight="1" spans="1:3">
      <c r="A1348" s="186">
        <v>2240509</v>
      </c>
      <c r="B1348" s="186" t="s">
        <v>1153</v>
      </c>
      <c r="C1348" s="196">
        <v>0</v>
      </c>
    </row>
    <row r="1349" s="34" customFormat="1" ht="17.1" hidden="1" customHeight="1" spans="1:3">
      <c r="A1349" s="186">
        <v>2240510</v>
      </c>
      <c r="B1349" s="186" t="s">
        <v>1154</v>
      </c>
      <c r="C1349" s="196">
        <v>0</v>
      </c>
    </row>
    <row r="1350" s="34" customFormat="1" ht="17.1" hidden="1" customHeight="1" spans="1:3">
      <c r="A1350" s="186">
        <v>2240550</v>
      </c>
      <c r="B1350" s="186" t="s">
        <v>1155</v>
      </c>
      <c r="C1350" s="196">
        <v>0</v>
      </c>
    </row>
    <row r="1351" s="34" customFormat="1" ht="17.1" hidden="1" customHeight="1" spans="1:3">
      <c r="A1351" s="186">
        <v>2240599</v>
      </c>
      <c r="B1351" s="186" t="s">
        <v>1156</v>
      </c>
      <c r="C1351" s="196">
        <v>0</v>
      </c>
    </row>
    <row r="1352" s="34" customFormat="1" ht="17.1" customHeight="1" spans="1:3">
      <c r="A1352" s="186">
        <v>22406</v>
      </c>
      <c r="B1352" s="189" t="s">
        <v>1157</v>
      </c>
      <c r="C1352" s="196">
        <f>SUM(C1353:C1355)</f>
        <v>1200</v>
      </c>
    </row>
    <row r="1353" s="34" customFormat="1" ht="17.1" customHeight="1" spans="1:3">
      <c r="A1353" s="186">
        <v>2240601</v>
      </c>
      <c r="B1353" s="186" t="s">
        <v>1158</v>
      </c>
      <c r="C1353" s="196">
        <v>1200</v>
      </c>
    </row>
    <row r="1354" s="34" customFormat="1" ht="17.1" hidden="1" customHeight="1" spans="1:3">
      <c r="A1354" s="186">
        <v>2240602</v>
      </c>
      <c r="B1354" s="186" t="s">
        <v>1159</v>
      </c>
      <c r="C1354" s="196">
        <v>0</v>
      </c>
    </row>
    <row r="1355" s="34" customFormat="1" ht="17.1" hidden="1" customHeight="1" spans="1:3">
      <c r="A1355" s="186">
        <v>2240699</v>
      </c>
      <c r="B1355" s="186" t="s">
        <v>1160</v>
      </c>
      <c r="C1355" s="196">
        <v>0</v>
      </c>
    </row>
    <row r="1356" s="34" customFormat="1" ht="17.1" hidden="1" customHeight="1" spans="1:3">
      <c r="A1356" s="186">
        <v>22407</v>
      </c>
      <c r="B1356" s="189" t="s">
        <v>1161</v>
      </c>
      <c r="C1356" s="196">
        <f>SUM(C1357:C1361)</f>
        <v>0</v>
      </c>
    </row>
    <row r="1357" s="34" customFormat="1" ht="17.1" hidden="1" customHeight="1" spans="1:3">
      <c r="A1357" s="186">
        <v>2240701</v>
      </c>
      <c r="B1357" s="186" t="s">
        <v>1162</v>
      </c>
      <c r="C1357" s="196">
        <v>0</v>
      </c>
    </row>
    <row r="1358" s="34" customFormat="1" ht="17.1" hidden="1" customHeight="1" spans="1:3">
      <c r="A1358" s="186">
        <v>2240702</v>
      </c>
      <c r="B1358" s="186" t="s">
        <v>1163</v>
      </c>
      <c r="C1358" s="196">
        <v>0</v>
      </c>
    </row>
    <row r="1359" s="34" customFormat="1" ht="17.1" hidden="1" customHeight="1" spans="1:3">
      <c r="A1359" s="186">
        <v>2240703</v>
      </c>
      <c r="B1359" s="186" t="s">
        <v>1164</v>
      </c>
      <c r="C1359" s="196">
        <v>0</v>
      </c>
    </row>
    <row r="1360" s="34" customFormat="1" ht="17.1" hidden="1" customHeight="1" spans="1:3">
      <c r="A1360" s="186">
        <v>2240704</v>
      </c>
      <c r="B1360" s="186" t="s">
        <v>1165</v>
      </c>
      <c r="C1360" s="196">
        <v>0</v>
      </c>
    </row>
    <row r="1361" s="34" customFormat="1" ht="17.1" hidden="1" customHeight="1" spans="1:3">
      <c r="A1361" s="186">
        <v>2240799</v>
      </c>
      <c r="B1361" s="186" t="s">
        <v>1166</v>
      </c>
      <c r="C1361" s="196">
        <v>0</v>
      </c>
    </row>
    <row r="1362" s="34" customFormat="1" ht="17.1" hidden="1" customHeight="1" spans="1:3">
      <c r="A1362" s="186">
        <v>22499</v>
      </c>
      <c r="B1362" s="189" t="s">
        <v>1167</v>
      </c>
      <c r="C1362" s="196">
        <v>0</v>
      </c>
    </row>
    <row r="1363" s="34" customFormat="1" ht="17.1" customHeight="1" spans="1:3">
      <c r="A1363" s="186">
        <v>229</v>
      </c>
      <c r="B1363" s="189" t="s">
        <v>1168</v>
      </c>
      <c r="C1363" s="196">
        <f>C1364</f>
        <v>9525</v>
      </c>
    </row>
    <row r="1364" s="34" customFormat="1" ht="17.1" customHeight="1" spans="1:3">
      <c r="A1364" s="186">
        <v>22999</v>
      </c>
      <c r="B1364" s="189" t="s">
        <v>1169</v>
      </c>
      <c r="C1364" s="196">
        <f>C1365</f>
        <v>9525</v>
      </c>
    </row>
    <row r="1365" s="34" customFormat="1" ht="17.1" customHeight="1" spans="1:3">
      <c r="A1365" s="186">
        <v>2299901</v>
      </c>
      <c r="B1365" s="186" t="s">
        <v>1170</v>
      </c>
      <c r="C1365" s="196">
        <v>9525</v>
      </c>
    </row>
    <row r="1366" s="34" customFormat="1" ht="17.1" customHeight="1" spans="1:3">
      <c r="A1366" s="186">
        <v>232</v>
      </c>
      <c r="B1366" s="189" t="s">
        <v>1171</v>
      </c>
      <c r="C1366" s="196">
        <f>SUM(C1367,C1368,C1369)</f>
        <v>6203</v>
      </c>
    </row>
    <row r="1367" s="34" customFormat="1" ht="17.1" hidden="1" customHeight="1" spans="1:3">
      <c r="A1367" s="186">
        <v>23201</v>
      </c>
      <c r="B1367" s="189" t="s">
        <v>1172</v>
      </c>
      <c r="C1367" s="196">
        <v>0</v>
      </c>
    </row>
    <row r="1368" s="34" customFormat="1" ht="17.1" hidden="1" customHeight="1" spans="1:3">
      <c r="A1368" s="186">
        <v>23202</v>
      </c>
      <c r="B1368" s="189" t="s">
        <v>1173</v>
      </c>
      <c r="C1368" s="196">
        <v>0</v>
      </c>
    </row>
    <row r="1369" s="34" customFormat="1" ht="17.1" customHeight="1" spans="1:3">
      <c r="A1369" s="186">
        <v>23203</v>
      </c>
      <c r="B1369" s="189" t="s">
        <v>1174</v>
      </c>
      <c r="C1369" s="196">
        <f>SUM(C1370:C1373)</f>
        <v>6203</v>
      </c>
    </row>
    <row r="1370" s="34" customFormat="1" ht="17.25" customHeight="1" spans="1:3">
      <c r="A1370" s="186">
        <v>2320301</v>
      </c>
      <c r="B1370" s="186" t="s">
        <v>1175</v>
      </c>
      <c r="C1370" s="196">
        <v>6203</v>
      </c>
    </row>
    <row r="1371" s="34" customFormat="1" ht="17.1" hidden="1" customHeight="1" spans="1:3">
      <c r="A1371" s="186">
        <v>2320302</v>
      </c>
      <c r="B1371" s="186" t="s">
        <v>1176</v>
      </c>
      <c r="C1371" s="196">
        <v>0</v>
      </c>
    </row>
    <row r="1372" s="34" customFormat="1" ht="17.1" hidden="1" customHeight="1" spans="1:3">
      <c r="A1372" s="186">
        <v>2320303</v>
      </c>
      <c r="B1372" s="186" t="s">
        <v>1177</v>
      </c>
      <c r="C1372" s="196">
        <v>0</v>
      </c>
    </row>
    <row r="1373" s="34" customFormat="1" ht="17.1" hidden="1" customHeight="1" spans="1:3">
      <c r="A1373" s="186">
        <v>2320304</v>
      </c>
      <c r="B1373" s="186" t="s">
        <v>1178</v>
      </c>
      <c r="C1373" s="196">
        <v>0</v>
      </c>
    </row>
    <row r="1374" s="34" customFormat="1" ht="17.1" customHeight="1" spans="1:3">
      <c r="A1374" s="186">
        <v>233</v>
      </c>
      <c r="B1374" s="189" t="s">
        <v>1179</v>
      </c>
      <c r="C1374" s="196">
        <f>C1375+C1376+C1377</f>
        <v>34</v>
      </c>
    </row>
    <row r="1375" s="34" customFormat="1" ht="17.1" hidden="1" customHeight="1" spans="1:3">
      <c r="A1375" s="186">
        <v>23301</v>
      </c>
      <c r="B1375" s="189" t="s">
        <v>1180</v>
      </c>
      <c r="C1375" s="196">
        <v>0</v>
      </c>
    </row>
    <row r="1376" s="34" customFormat="1" ht="17.1" hidden="1" customHeight="1" spans="1:3">
      <c r="A1376" s="186">
        <v>23302</v>
      </c>
      <c r="B1376" s="189" t="s">
        <v>1181</v>
      </c>
      <c r="C1376" s="196">
        <v>0</v>
      </c>
    </row>
    <row r="1377" s="34" customFormat="1" ht="17.1" customHeight="1" spans="1:3">
      <c r="A1377" s="186">
        <v>23303</v>
      </c>
      <c r="B1377" s="189" t="s">
        <v>1182</v>
      </c>
      <c r="C1377" s="196">
        <v>34</v>
      </c>
    </row>
  </sheetData>
  <autoFilter ref="A4:C1377">
    <filterColumn colId="2">
      <customFilters>
        <customFilter operator="notEqual" val=""/>
      </customFilters>
    </filterColumn>
    <extLst/>
  </autoFilter>
  <mergeCells count="2">
    <mergeCell ref="A2:C2"/>
    <mergeCell ref="A3:C3"/>
  </mergeCells>
  <pageMargins left="0.708661417322835" right="0.47244094488189" top="0.748031496062992" bottom="0.748031496062992" header="0.31496062992126" footer="0.52"/>
  <pageSetup paperSize="9" orientation="portrait"/>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H70"/>
  <sheetViews>
    <sheetView showZeros="0" tabSelected="1" zoomScale="115" zoomScaleNormal="115" workbookViewId="0">
      <pane xSplit="1" ySplit="1" topLeftCell="B2" activePane="bottomRight" state="frozen"/>
      <selection/>
      <selection pane="topRight"/>
      <selection pane="bottomLeft"/>
      <selection pane="bottomRight" activeCell="N17" sqref="N17"/>
    </sheetView>
  </sheetViews>
  <sheetFormatPr defaultColWidth="9" defaultRowHeight="13.5" outlineLevelCol="7"/>
  <cols>
    <col min="1" max="1" width="13.375" style="159" customWidth="1"/>
    <col min="2" max="2" width="36.625" style="34" customWidth="1"/>
    <col min="3" max="4" width="13.5" style="24" customWidth="1"/>
    <col min="5" max="5" width="15.375" style="24" customWidth="1"/>
    <col min="6" max="8" width="13.5" style="24" customWidth="1"/>
    <col min="9" max="16384" width="9" style="23"/>
  </cols>
  <sheetData>
    <row r="1" ht="17.1" customHeight="1" spans="1:1">
      <c r="A1" s="159" t="s">
        <v>1183</v>
      </c>
    </row>
    <row r="2" s="2" customFormat="1" ht="24.75" customHeight="1" spans="1:8">
      <c r="A2" s="191" t="s">
        <v>1184</v>
      </c>
      <c r="B2" s="191"/>
      <c r="C2" s="191"/>
      <c r="D2" s="191"/>
      <c r="E2" s="191"/>
      <c r="F2" s="191"/>
      <c r="G2" s="191"/>
      <c r="H2" s="191"/>
    </row>
    <row r="3" s="157" customFormat="1" ht="16.9" customHeight="1" spans="1:8">
      <c r="A3" s="163"/>
      <c r="B3" s="163"/>
      <c r="C3" s="192"/>
      <c r="D3" s="193"/>
      <c r="E3" s="193"/>
      <c r="G3" s="193" t="s">
        <v>1185</v>
      </c>
      <c r="H3" s="192"/>
    </row>
    <row r="4" s="158" customFormat="1" ht="17.25" customHeight="1" spans="1:8">
      <c r="A4" s="167" t="s">
        <v>122</v>
      </c>
      <c r="B4" s="168" t="s">
        <v>123</v>
      </c>
      <c r="C4" s="167" t="s">
        <v>125</v>
      </c>
      <c r="D4" s="167"/>
      <c r="E4" s="167"/>
      <c r="F4" s="167" t="s">
        <v>1186</v>
      </c>
      <c r="G4" s="167"/>
      <c r="H4" s="167"/>
    </row>
    <row r="5" s="158" customFormat="1" ht="30.75" customHeight="1" spans="1:8">
      <c r="A5" s="170"/>
      <c r="B5" s="171"/>
      <c r="C5" s="167" t="s">
        <v>1187</v>
      </c>
      <c r="D5" s="167" t="s">
        <v>1188</v>
      </c>
      <c r="E5" s="167" t="s">
        <v>1189</v>
      </c>
      <c r="F5" s="167" t="s">
        <v>1187</v>
      </c>
      <c r="G5" s="167" t="s">
        <v>1190</v>
      </c>
      <c r="H5" s="167" t="s">
        <v>1189</v>
      </c>
    </row>
    <row r="6" s="34" customFormat="1" ht="17.25" customHeight="1" spans="1:8">
      <c r="A6" s="186"/>
      <c r="B6" s="37" t="s">
        <v>125</v>
      </c>
      <c r="C6" s="146">
        <f>C7+C12+C23+C31+C38+C42+C45+C49+C52+C58+C61+C66</f>
        <v>1331773</v>
      </c>
      <c r="D6" s="146">
        <f>D7+D12+D23+D31+D38+D42+D45+D49+D52+D58+D61+D66</f>
        <v>1290523</v>
      </c>
      <c r="E6" s="146">
        <f>E7+E12+E23+E31+E38+E42+E45+E49+E52+E58+E61+E66</f>
        <v>41250</v>
      </c>
      <c r="F6" s="146">
        <f>F7+F12+F23+F31+F38+F42+F45+F49+F52+F58+F61+F66</f>
        <v>239870</v>
      </c>
      <c r="G6" s="146">
        <f>SUM(G7,G12,G23,G31,G38,G42,G45,G49,G52,G58,G61,G66)</f>
        <v>223791</v>
      </c>
      <c r="H6" s="146">
        <f>SUM(H7,H12,H23,H31,H38,H42,H45,H49,H52,H58,H61,H66)</f>
        <v>16079</v>
      </c>
    </row>
    <row r="7" s="32" customFormat="1" ht="16.9" customHeight="1" spans="1:8">
      <c r="A7" s="172">
        <v>501</v>
      </c>
      <c r="B7" s="175" t="s">
        <v>1191</v>
      </c>
      <c r="C7" s="176">
        <f t="shared" ref="C7:H7" si="0">SUM(C8:C11)</f>
        <v>55386</v>
      </c>
      <c r="D7" s="176">
        <f t="shared" si="0"/>
        <v>51398</v>
      </c>
      <c r="E7" s="176">
        <f t="shared" si="0"/>
        <v>3988</v>
      </c>
      <c r="F7" s="176">
        <f t="shared" si="0"/>
        <v>48372</v>
      </c>
      <c r="G7" s="176">
        <f t="shared" si="0"/>
        <v>44673</v>
      </c>
      <c r="H7" s="176">
        <f t="shared" si="0"/>
        <v>3699</v>
      </c>
    </row>
    <row r="8" s="32" customFormat="1" ht="16.9" customHeight="1" spans="1:8">
      <c r="A8" s="172">
        <v>50101</v>
      </c>
      <c r="B8" s="172" t="s">
        <v>1192</v>
      </c>
      <c r="C8" s="176">
        <f>D8+E8</f>
        <v>39145</v>
      </c>
      <c r="D8" s="176">
        <v>35900</v>
      </c>
      <c r="E8" s="176">
        <v>3245</v>
      </c>
      <c r="F8" s="176">
        <f>G8+H8</f>
        <v>32145</v>
      </c>
      <c r="G8" s="176">
        <v>29176</v>
      </c>
      <c r="H8" s="176">
        <v>2969</v>
      </c>
    </row>
    <row r="9" s="32" customFormat="1" ht="16.9" customHeight="1" spans="1:8">
      <c r="A9" s="172">
        <v>50102</v>
      </c>
      <c r="B9" s="172" t="s">
        <v>1193</v>
      </c>
      <c r="C9" s="176">
        <f>D9+E9</f>
        <v>6258</v>
      </c>
      <c r="D9" s="176">
        <v>5931</v>
      </c>
      <c r="E9" s="176">
        <v>327</v>
      </c>
      <c r="F9" s="176">
        <f>G9+H9</f>
        <v>6248</v>
      </c>
      <c r="G9" s="176">
        <v>5931</v>
      </c>
      <c r="H9" s="176">
        <v>317</v>
      </c>
    </row>
    <row r="10" s="32" customFormat="1" ht="16.9" customHeight="1" spans="1:8">
      <c r="A10" s="172">
        <v>50103</v>
      </c>
      <c r="B10" s="172" t="s">
        <v>1194</v>
      </c>
      <c r="C10" s="176">
        <f>D10+E10</f>
        <v>2234</v>
      </c>
      <c r="D10" s="176">
        <v>2201</v>
      </c>
      <c r="E10" s="176">
        <v>33</v>
      </c>
      <c r="F10" s="176">
        <f>G10+H10</f>
        <v>2234</v>
      </c>
      <c r="G10" s="176">
        <v>2201</v>
      </c>
      <c r="H10" s="176">
        <v>33</v>
      </c>
    </row>
    <row r="11" s="32" customFormat="1" ht="16.9" customHeight="1" spans="1:8">
      <c r="A11" s="172">
        <v>50199</v>
      </c>
      <c r="B11" s="172" t="s">
        <v>1195</v>
      </c>
      <c r="C11" s="176">
        <f>D11+E11</f>
        <v>7749</v>
      </c>
      <c r="D11" s="176">
        <v>7366</v>
      </c>
      <c r="E11" s="176">
        <v>383</v>
      </c>
      <c r="F11" s="176">
        <f>G11+H11</f>
        <v>7745</v>
      </c>
      <c r="G11" s="176">
        <v>7365</v>
      </c>
      <c r="H11" s="176">
        <v>380</v>
      </c>
    </row>
    <row r="12" s="32" customFormat="1" ht="16.9" customHeight="1" spans="1:8">
      <c r="A12" s="172">
        <v>502</v>
      </c>
      <c r="B12" s="175" t="s">
        <v>1196</v>
      </c>
      <c r="C12" s="176">
        <f t="shared" ref="C12:H12" si="1">SUM(C13:C22)</f>
        <v>103846</v>
      </c>
      <c r="D12" s="176">
        <f t="shared" si="1"/>
        <v>92917</v>
      </c>
      <c r="E12" s="176">
        <f t="shared" si="1"/>
        <v>10929</v>
      </c>
      <c r="F12" s="176">
        <f t="shared" si="1"/>
        <v>15289</v>
      </c>
      <c r="G12" s="176">
        <f t="shared" si="1"/>
        <v>13412</v>
      </c>
      <c r="H12" s="176">
        <f t="shared" si="1"/>
        <v>1877</v>
      </c>
    </row>
    <row r="13" s="32" customFormat="1" ht="16.9" customHeight="1" spans="1:8">
      <c r="A13" s="172">
        <v>50201</v>
      </c>
      <c r="B13" s="172" t="s">
        <v>1197</v>
      </c>
      <c r="C13" s="176">
        <f t="shared" ref="C13:C22" si="2">D13+E13</f>
        <v>29365</v>
      </c>
      <c r="D13" s="176">
        <v>25041</v>
      </c>
      <c r="E13" s="176">
        <v>4324</v>
      </c>
      <c r="F13" s="176">
        <f t="shared" ref="F13:F22" si="3">G13+H13</f>
        <v>9059</v>
      </c>
      <c r="G13" s="176">
        <v>7889</v>
      </c>
      <c r="H13" s="176">
        <v>1170</v>
      </c>
    </row>
    <row r="14" s="32" customFormat="1" ht="16.9" customHeight="1" spans="1:8">
      <c r="A14" s="172">
        <v>50202</v>
      </c>
      <c r="B14" s="172" t="s">
        <v>1198</v>
      </c>
      <c r="C14" s="176">
        <f t="shared" si="2"/>
        <v>574</v>
      </c>
      <c r="D14" s="176">
        <v>394</v>
      </c>
      <c r="E14" s="176">
        <v>180</v>
      </c>
      <c r="F14" s="176">
        <f t="shared" si="3"/>
        <v>81</v>
      </c>
      <c r="G14" s="176">
        <v>28</v>
      </c>
      <c r="H14" s="176">
        <v>53</v>
      </c>
    </row>
    <row r="15" s="32" customFormat="1" ht="16.9" customHeight="1" spans="1:8">
      <c r="A15" s="172">
        <v>50203</v>
      </c>
      <c r="B15" s="172" t="s">
        <v>1199</v>
      </c>
      <c r="C15" s="176">
        <f t="shared" si="2"/>
        <v>1211</v>
      </c>
      <c r="D15" s="176">
        <v>950</v>
      </c>
      <c r="E15" s="176">
        <v>261</v>
      </c>
      <c r="F15" s="176">
        <f t="shared" si="3"/>
        <v>54</v>
      </c>
      <c r="G15" s="176">
        <v>22</v>
      </c>
      <c r="H15" s="176">
        <v>32</v>
      </c>
    </row>
    <row r="16" s="32" customFormat="1" ht="16.9" customHeight="1" spans="1:8">
      <c r="A16" s="172">
        <v>50204</v>
      </c>
      <c r="B16" s="172" t="s">
        <v>1200</v>
      </c>
      <c r="C16" s="176">
        <f t="shared" si="2"/>
        <v>2010</v>
      </c>
      <c r="D16" s="176">
        <v>1792</v>
      </c>
      <c r="E16" s="176">
        <v>218</v>
      </c>
      <c r="F16" s="176">
        <f t="shared" si="3"/>
        <v>370</v>
      </c>
      <c r="G16" s="176">
        <v>370</v>
      </c>
      <c r="H16" s="176">
        <v>0</v>
      </c>
    </row>
    <row r="17" s="32" customFormat="1" ht="16.9" customHeight="1" spans="1:8">
      <c r="A17" s="172">
        <v>50205</v>
      </c>
      <c r="B17" s="172" t="s">
        <v>1201</v>
      </c>
      <c r="C17" s="176">
        <f t="shared" si="2"/>
        <v>40141</v>
      </c>
      <c r="D17" s="176">
        <v>37371</v>
      </c>
      <c r="E17" s="176">
        <v>2770</v>
      </c>
      <c r="F17" s="176">
        <f t="shared" si="3"/>
        <v>2759</v>
      </c>
      <c r="G17" s="176">
        <v>2632</v>
      </c>
      <c r="H17" s="176">
        <v>127</v>
      </c>
    </row>
    <row r="18" s="32" customFormat="1" ht="16.9" customHeight="1" spans="1:8">
      <c r="A18" s="172">
        <v>50206</v>
      </c>
      <c r="B18" s="172" t="s">
        <v>1202</v>
      </c>
      <c r="C18" s="176">
        <f t="shared" si="2"/>
        <v>215</v>
      </c>
      <c r="D18" s="176">
        <v>116</v>
      </c>
      <c r="E18" s="176">
        <v>99</v>
      </c>
      <c r="F18" s="176">
        <f t="shared" si="3"/>
        <v>148</v>
      </c>
      <c r="G18" s="176">
        <v>54</v>
      </c>
      <c r="H18" s="176">
        <v>94</v>
      </c>
    </row>
    <row r="19" s="32" customFormat="1" ht="16.9" customHeight="1" spans="1:8">
      <c r="A19" s="172">
        <v>50207</v>
      </c>
      <c r="B19" s="172" t="s">
        <v>1203</v>
      </c>
      <c r="C19" s="176">
        <f t="shared" si="2"/>
        <v>0</v>
      </c>
      <c r="D19" s="176">
        <v>0</v>
      </c>
      <c r="E19" s="176">
        <v>0</v>
      </c>
      <c r="F19" s="176">
        <f t="shared" si="3"/>
        <v>0</v>
      </c>
      <c r="G19" s="176">
        <v>0</v>
      </c>
      <c r="H19" s="176">
        <v>0</v>
      </c>
    </row>
    <row r="20" s="32" customFormat="1" ht="16.9" customHeight="1" spans="1:8">
      <c r="A20" s="172">
        <v>50208</v>
      </c>
      <c r="B20" s="172" t="s">
        <v>1204</v>
      </c>
      <c r="C20" s="176">
        <f t="shared" si="2"/>
        <v>1215</v>
      </c>
      <c r="D20" s="176">
        <v>1074</v>
      </c>
      <c r="E20" s="176">
        <v>141</v>
      </c>
      <c r="F20" s="176">
        <f t="shared" si="3"/>
        <v>976</v>
      </c>
      <c r="G20" s="176">
        <v>885</v>
      </c>
      <c r="H20" s="176">
        <v>91</v>
      </c>
    </row>
    <row r="21" s="32" customFormat="1" ht="16.9" customHeight="1" spans="1:8">
      <c r="A21" s="176">
        <v>50209</v>
      </c>
      <c r="B21" s="176" t="s">
        <v>1205</v>
      </c>
      <c r="C21" s="176">
        <f t="shared" si="2"/>
        <v>7836</v>
      </c>
      <c r="D21" s="176">
        <v>6582</v>
      </c>
      <c r="E21" s="176">
        <v>1254</v>
      </c>
      <c r="F21" s="176">
        <f t="shared" si="3"/>
        <v>657</v>
      </c>
      <c r="G21" s="176">
        <v>599</v>
      </c>
      <c r="H21" s="176">
        <v>58</v>
      </c>
    </row>
    <row r="22" s="32" customFormat="1" ht="16.9" customHeight="1" spans="1:8">
      <c r="A22" s="172">
        <v>50299</v>
      </c>
      <c r="B22" s="172" t="s">
        <v>1206</v>
      </c>
      <c r="C22" s="176">
        <f t="shared" si="2"/>
        <v>21279</v>
      </c>
      <c r="D22" s="176">
        <v>19597</v>
      </c>
      <c r="E22" s="176">
        <v>1682</v>
      </c>
      <c r="F22" s="176">
        <f t="shared" si="3"/>
        <v>1185</v>
      </c>
      <c r="G22" s="176">
        <v>933</v>
      </c>
      <c r="H22" s="176">
        <v>252</v>
      </c>
    </row>
    <row r="23" s="32" customFormat="1" ht="16.9" customHeight="1" spans="1:8">
      <c r="A23" s="172">
        <v>503</v>
      </c>
      <c r="B23" s="175" t="s">
        <v>1207</v>
      </c>
      <c r="C23" s="176">
        <f t="shared" ref="C23:H23" si="4">SUM(C24:C30)</f>
        <v>89223</v>
      </c>
      <c r="D23" s="176">
        <f t="shared" si="4"/>
        <v>83186</v>
      </c>
      <c r="E23" s="176">
        <f t="shared" si="4"/>
        <v>6037</v>
      </c>
      <c r="F23" s="176">
        <f t="shared" si="4"/>
        <v>50</v>
      </c>
      <c r="G23" s="176">
        <f t="shared" si="4"/>
        <v>50</v>
      </c>
      <c r="H23" s="176">
        <f t="shared" si="4"/>
        <v>0</v>
      </c>
    </row>
    <row r="24" s="32" customFormat="1" ht="16.9" customHeight="1" spans="1:8">
      <c r="A24" s="172">
        <v>50301</v>
      </c>
      <c r="B24" s="172" t="s">
        <v>1208</v>
      </c>
      <c r="C24" s="176">
        <f t="shared" ref="C24:C30" si="5">D24+E24</f>
        <v>567</v>
      </c>
      <c r="D24" s="176">
        <v>458</v>
      </c>
      <c r="E24" s="176">
        <v>109</v>
      </c>
      <c r="F24" s="176">
        <f t="shared" ref="F24:F30" si="6">G24+H24</f>
        <v>0</v>
      </c>
      <c r="G24" s="176">
        <v>0</v>
      </c>
      <c r="H24" s="176">
        <v>0</v>
      </c>
    </row>
    <row r="25" s="32" customFormat="1" ht="16.9" customHeight="1" spans="1:8">
      <c r="A25" s="172">
        <v>50302</v>
      </c>
      <c r="B25" s="172" t="s">
        <v>1209</v>
      </c>
      <c r="C25" s="176">
        <f t="shared" si="5"/>
        <v>51756</v>
      </c>
      <c r="D25" s="176">
        <v>47401</v>
      </c>
      <c r="E25" s="176">
        <v>4355</v>
      </c>
      <c r="F25" s="176">
        <f t="shared" si="6"/>
        <v>0</v>
      </c>
      <c r="G25" s="176">
        <v>0</v>
      </c>
      <c r="H25" s="176">
        <v>0</v>
      </c>
    </row>
    <row r="26" s="32" customFormat="1" ht="16.9" customHeight="1" spans="1:8">
      <c r="A26" s="172">
        <v>50303</v>
      </c>
      <c r="B26" s="172" t="s">
        <v>1210</v>
      </c>
      <c r="C26" s="176">
        <f t="shared" si="5"/>
        <v>581</v>
      </c>
      <c r="D26" s="176">
        <v>574</v>
      </c>
      <c r="E26" s="176">
        <v>7</v>
      </c>
      <c r="F26" s="176">
        <f t="shared" si="6"/>
        <v>0</v>
      </c>
      <c r="G26" s="176">
        <v>0</v>
      </c>
      <c r="H26" s="176">
        <v>0</v>
      </c>
    </row>
    <row r="27" s="32" customFormat="1" ht="17.25" customHeight="1" spans="1:8">
      <c r="A27" s="172">
        <v>50305</v>
      </c>
      <c r="B27" s="172" t="s">
        <v>1211</v>
      </c>
      <c r="C27" s="176">
        <f t="shared" si="5"/>
        <v>11963</v>
      </c>
      <c r="D27" s="176">
        <v>11936</v>
      </c>
      <c r="E27" s="176">
        <v>27</v>
      </c>
      <c r="F27" s="176">
        <f t="shared" si="6"/>
        <v>0</v>
      </c>
      <c r="G27" s="176">
        <v>0</v>
      </c>
      <c r="H27" s="176">
        <v>0</v>
      </c>
    </row>
    <row r="28" s="32" customFormat="1" ht="16.9" customHeight="1" spans="1:8">
      <c r="A28" s="172">
        <v>50306</v>
      </c>
      <c r="B28" s="172" t="s">
        <v>1212</v>
      </c>
      <c r="C28" s="176">
        <f t="shared" si="5"/>
        <v>7876</v>
      </c>
      <c r="D28" s="176">
        <v>6820</v>
      </c>
      <c r="E28" s="176">
        <v>1056</v>
      </c>
      <c r="F28" s="176">
        <f t="shared" si="6"/>
        <v>50</v>
      </c>
      <c r="G28" s="176">
        <v>50</v>
      </c>
      <c r="H28" s="176">
        <v>0</v>
      </c>
    </row>
    <row r="29" s="32" customFormat="1" ht="16.9" customHeight="1" spans="1:8">
      <c r="A29" s="172">
        <v>50307</v>
      </c>
      <c r="B29" s="172" t="s">
        <v>1213</v>
      </c>
      <c r="C29" s="176">
        <f t="shared" si="5"/>
        <v>1788</v>
      </c>
      <c r="D29" s="176">
        <v>1628</v>
      </c>
      <c r="E29" s="176">
        <v>160</v>
      </c>
      <c r="F29" s="176">
        <f t="shared" si="6"/>
        <v>0</v>
      </c>
      <c r="G29" s="176">
        <v>0</v>
      </c>
      <c r="H29" s="176">
        <v>0</v>
      </c>
    </row>
    <row r="30" s="32" customFormat="1" ht="16.9" customHeight="1" spans="1:8">
      <c r="A30" s="172">
        <v>50399</v>
      </c>
      <c r="B30" s="172" t="s">
        <v>1214</v>
      </c>
      <c r="C30" s="176">
        <f t="shared" si="5"/>
        <v>14692</v>
      </c>
      <c r="D30" s="176">
        <v>14369</v>
      </c>
      <c r="E30" s="176">
        <v>323</v>
      </c>
      <c r="F30" s="176">
        <f t="shared" si="6"/>
        <v>0</v>
      </c>
      <c r="G30" s="176">
        <v>0</v>
      </c>
      <c r="H30" s="176">
        <v>0</v>
      </c>
    </row>
    <row r="31" s="32" customFormat="1" ht="16.9" customHeight="1" spans="1:8">
      <c r="A31" s="172">
        <v>504</v>
      </c>
      <c r="B31" s="175" t="s">
        <v>1215</v>
      </c>
      <c r="C31" s="176">
        <f t="shared" ref="C31:H31" si="7">SUM(C32:C37)</f>
        <v>428074</v>
      </c>
      <c r="D31" s="176">
        <f t="shared" si="7"/>
        <v>428030</v>
      </c>
      <c r="E31" s="176">
        <f t="shared" si="7"/>
        <v>44</v>
      </c>
      <c r="F31" s="176">
        <f t="shared" si="7"/>
        <v>0</v>
      </c>
      <c r="G31" s="176">
        <f t="shared" si="7"/>
        <v>0</v>
      </c>
      <c r="H31" s="176">
        <f t="shared" si="7"/>
        <v>0</v>
      </c>
    </row>
    <row r="32" s="32" customFormat="1" ht="16.9" customHeight="1" spans="1:8">
      <c r="A32" s="172">
        <v>50401</v>
      </c>
      <c r="B32" s="172" t="s">
        <v>1208</v>
      </c>
      <c r="C32" s="176">
        <f t="shared" ref="C32:C37" si="8">D32+E32</f>
        <v>18112</v>
      </c>
      <c r="D32" s="176">
        <v>18112</v>
      </c>
      <c r="E32" s="176">
        <v>0</v>
      </c>
      <c r="F32" s="176">
        <f t="shared" ref="F32:F37" si="9">G32+H32</f>
        <v>0</v>
      </c>
      <c r="G32" s="176">
        <v>0</v>
      </c>
      <c r="H32" s="176">
        <v>0</v>
      </c>
    </row>
    <row r="33" s="32" customFormat="1" ht="16.9" customHeight="1" spans="1:8">
      <c r="A33" s="172">
        <v>50402</v>
      </c>
      <c r="B33" s="172" t="s">
        <v>1209</v>
      </c>
      <c r="C33" s="176">
        <f t="shared" si="8"/>
        <v>378212</v>
      </c>
      <c r="D33" s="176">
        <v>378169</v>
      </c>
      <c r="E33" s="176">
        <v>43</v>
      </c>
      <c r="F33" s="176">
        <f t="shared" si="9"/>
        <v>0</v>
      </c>
      <c r="G33" s="176">
        <v>0</v>
      </c>
      <c r="H33" s="176">
        <v>0</v>
      </c>
    </row>
    <row r="34" s="32" customFormat="1" ht="16.9" customHeight="1" spans="1:8">
      <c r="A34" s="172">
        <v>50403</v>
      </c>
      <c r="B34" s="172" t="s">
        <v>1210</v>
      </c>
      <c r="C34" s="176">
        <f t="shared" si="8"/>
        <v>0</v>
      </c>
      <c r="D34" s="176">
        <v>0</v>
      </c>
      <c r="E34" s="176">
        <v>0</v>
      </c>
      <c r="F34" s="176">
        <f t="shared" si="9"/>
        <v>0</v>
      </c>
      <c r="G34" s="176">
        <v>0</v>
      </c>
      <c r="H34" s="176">
        <v>0</v>
      </c>
    </row>
    <row r="35" s="32" customFormat="1" ht="16.9" customHeight="1" spans="1:8">
      <c r="A35" s="172">
        <v>50404</v>
      </c>
      <c r="B35" s="172" t="s">
        <v>1212</v>
      </c>
      <c r="C35" s="176">
        <f t="shared" si="8"/>
        <v>10136</v>
      </c>
      <c r="D35" s="176">
        <v>10136</v>
      </c>
      <c r="E35" s="176">
        <v>0</v>
      </c>
      <c r="F35" s="176">
        <f t="shared" si="9"/>
        <v>0</v>
      </c>
      <c r="G35" s="176">
        <v>0</v>
      </c>
      <c r="H35" s="176">
        <v>0</v>
      </c>
    </row>
    <row r="36" s="32" customFormat="1" ht="16.9" customHeight="1" spans="1:8">
      <c r="A36" s="172">
        <v>50405</v>
      </c>
      <c r="B36" s="172" t="s">
        <v>1213</v>
      </c>
      <c r="C36" s="176">
        <f t="shared" si="8"/>
        <v>2300</v>
      </c>
      <c r="D36" s="176">
        <v>2300</v>
      </c>
      <c r="E36" s="176">
        <v>0</v>
      </c>
      <c r="F36" s="176">
        <f t="shared" si="9"/>
        <v>0</v>
      </c>
      <c r="G36" s="176">
        <v>0</v>
      </c>
      <c r="H36" s="176">
        <v>0</v>
      </c>
    </row>
    <row r="37" s="32" customFormat="1" ht="17.25" customHeight="1" spans="1:8">
      <c r="A37" s="172">
        <v>50499</v>
      </c>
      <c r="B37" s="172" t="s">
        <v>1214</v>
      </c>
      <c r="C37" s="176">
        <f t="shared" si="8"/>
        <v>19314</v>
      </c>
      <c r="D37" s="176">
        <v>19313</v>
      </c>
      <c r="E37" s="176">
        <v>1</v>
      </c>
      <c r="F37" s="176">
        <f t="shared" si="9"/>
        <v>0</v>
      </c>
      <c r="G37" s="176">
        <v>0</v>
      </c>
      <c r="H37" s="176">
        <v>0</v>
      </c>
    </row>
    <row r="38" s="32" customFormat="1" ht="16.9" customHeight="1" spans="1:8">
      <c r="A38" s="172">
        <v>505</v>
      </c>
      <c r="B38" s="175" t="s">
        <v>1216</v>
      </c>
      <c r="C38" s="176">
        <f t="shared" ref="C38:H38" si="10">SUM(C39:C41)</f>
        <v>312357</v>
      </c>
      <c r="D38" s="176">
        <f t="shared" si="10"/>
        <v>299180</v>
      </c>
      <c r="E38" s="176">
        <f t="shared" si="10"/>
        <v>13177</v>
      </c>
      <c r="F38" s="176">
        <f t="shared" si="10"/>
        <v>166094</v>
      </c>
      <c r="G38" s="176">
        <f t="shared" si="10"/>
        <v>157744</v>
      </c>
      <c r="H38" s="176">
        <f t="shared" si="10"/>
        <v>8350</v>
      </c>
    </row>
    <row r="39" s="32" customFormat="1" ht="16.9" customHeight="1" spans="1:8">
      <c r="A39" s="172">
        <v>50501</v>
      </c>
      <c r="B39" s="172" t="s">
        <v>1217</v>
      </c>
      <c r="C39" s="176">
        <f>D39+E39</f>
        <v>195955</v>
      </c>
      <c r="D39" s="176">
        <v>189042</v>
      </c>
      <c r="E39" s="176">
        <v>6913</v>
      </c>
      <c r="F39" s="176">
        <f>G39+H39</f>
        <v>156764</v>
      </c>
      <c r="G39" s="176">
        <v>150041</v>
      </c>
      <c r="H39" s="176">
        <v>6723</v>
      </c>
    </row>
    <row r="40" s="32" customFormat="1" ht="16.9" customHeight="1" spans="1:8">
      <c r="A40" s="172">
        <v>50502</v>
      </c>
      <c r="B40" s="172" t="s">
        <v>1218</v>
      </c>
      <c r="C40" s="176">
        <f>D40+E40</f>
        <v>108191</v>
      </c>
      <c r="D40" s="176">
        <v>102164</v>
      </c>
      <c r="E40" s="176">
        <v>6027</v>
      </c>
      <c r="F40" s="176">
        <f>G40+H40</f>
        <v>9330</v>
      </c>
      <c r="G40" s="176">
        <v>7703</v>
      </c>
      <c r="H40" s="176">
        <v>1627</v>
      </c>
    </row>
    <row r="41" s="32" customFormat="1" ht="16.9" customHeight="1" spans="1:8">
      <c r="A41" s="172">
        <v>50599</v>
      </c>
      <c r="B41" s="172" t="s">
        <v>1219</v>
      </c>
      <c r="C41" s="176">
        <f>D41+E41</f>
        <v>8211</v>
      </c>
      <c r="D41" s="176">
        <v>7974</v>
      </c>
      <c r="E41" s="176">
        <v>237</v>
      </c>
      <c r="F41" s="176">
        <f>G41+H41</f>
        <v>0</v>
      </c>
      <c r="G41" s="176">
        <v>0</v>
      </c>
      <c r="H41" s="176">
        <v>0</v>
      </c>
    </row>
    <row r="42" s="32" customFormat="1" ht="16.9" customHeight="1" spans="1:8">
      <c r="A42" s="172">
        <v>506</v>
      </c>
      <c r="B42" s="175" t="s">
        <v>1220</v>
      </c>
      <c r="C42" s="176">
        <f t="shared" ref="C42:H42" si="11">SUM(C43:C44)</f>
        <v>121626</v>
      </c>
      <c r="D42" s="176">
        <f t="shared" si="11"/>
        <v>120537</v>
      </c>
      <c r="E42" s="176">
        <f t="shared" si="11"/>
        <v>1089</v>
      </c>
      <c r="F42" s="176">
        <f t="shared" si="11"/>
        <v>0</v>
      </c>
      <c r="G42" s="176">
        <f t="shared" si="11"/>
        <v>0</v>
      </c>
      <c r="H42" s="176">
        <f t="shared" si="11"/>
        <v>0</v>
      </c>
    </row>
    <row r="43" s="32" customFormat="1" ht="16.9" customHeight="1" spans="1:8">
      <c r="A43" s="172">
        <v>50601</v>
      </c>
      <c r="B43" s="172" t="s">
        <v>1221</v>
      </c>
      <c r="C43" s="176">
        <f>D43+E43</f>
        <v>91477</v>
      </c>
      <c r="D43" s="176">
        <v>90390</v>
      </c>
      <c r="E43" s="176">
        <v>1087</v>
      </c>
      <c r="F43" s="176">
        <f>G43+H43</f>
        <v>0</v>
      </c>
      <c r="G43" s="176">
        <v>0</v>
      </c>
      <c r="H43" s="176">
        <v>0</v>
      </c>
    </row>
    <row r="44" s="32" customFormat="1" ht="16.9" customHeight="1" spans="1:8">
      <c r="A44" s="172">
        <v>50602</v>
      </c>
      <c r="B44" s="172" t="s">
        <v>1222</v>
      </c>
      <c r="C44" s="176">
        <f>D44+E44</f>
        <v>30149</v>
      </c>
      <c r="D44" s="176">
        <v>30147</v>
      </c>
      <c r="E44" s="176">
        <v>2</v>
      </c>
      <c r="F44" s="176">
        <f>G44+H44</f>
        <v>0</v>
      </c>
      <c r="G44" s="176">
        <v>0</v>
      </c>
      <c r="H44" s="176">
        <v>0</v>
      </c>
    </row>
    <row r="45" s="32" customFormat="1" ht="16.9" customHeight="1" spans="1:8">
      <c r="A45" s="172">
        <v>507</v>
      </c>
      <c r="B45" s="175" t="s">
        <v>1223</v>
      </c>
      <c r="C45" s="176">
        <f t="shared" ref="C45:H45" si="12">SUM(C46:C48)</f>
        <v>75456</v>
      </c>
      <c r="D45" s="176">
        <f t="shared" si="12"/>
        <v>75252</v>
      </c>
      <c r="E45" s="176">
        <f t="shared" si="12"/>
        <v>204</v>
      </c>
      <c r="F45" s="176">
        <f t="shared" si="12"/>
        <v>0</v>
      </c>
      <c r="G45" s="176">
        <f t="shared" si="12"/>
        <v>0</v>
      </c>
      <c r="H45" s="176">
        <f t="shared" si="12"/>
        <v>0</v>
      </c>
    </row>
    <row r="46" s="32" customFormat="1" ht="16.9" customHeight="1" spans="1:8">
      <c r="A46" s="172">
        <v>50701</v>
      </c>
      <c r="B46" s="172" t="s">
        <v>1224</v>
      </c>
      <c r="C46" s="176">
        <f>D46+E46</f>
        <v>10878</v>
      </c>
      <c r="D46" s="176">
        <v>10878</v>
      </c>
      <c r="E46" s="176">
        <v>0</v>
      </c>
      <c r="F46" s="176">
        <f>G46+H46</f>
        <v>0</v>
      </c>
      <c r="G46" s="176">
        <v>0</v>
      </c>
      <c r="H46" s="176">
        <v>0</v>
      </c>
    </row>
    <row r="47" s="32" customFormat="1" ht="16.9" customHeight="1" spans="1:8">
      <c r="A47" s="172">
        <v>50702</v>
      </c>
      <c r="B47" s="172" t="s">
        <v>1225</v>
      </c>
      <c r="C47" s="176">
        <f>D47+E47</f>
        <v>6779</v>
      </c>
      <c r="D47" s="176">
        <v>6763</v>
      </c>
      <c r="E47" s="176">
        <v>16</v>
      </c>
      <c r="F47" s="176">
        <f>G47+H47</f>
        <v>0</v>
      </c>
      <c r="G47" s="176">
        <v>0</v>
      </c>
      <c r="H47" s="176">
        <v>0</v>
      </c>
    </row>
    <row r="48" s="32" customFormat="1" ht="16.9" customHeight="1" spans="1:8">
      <c r="A48" s="172">
        <v>50799</v>
      </c>
      <c r="B48" s="172" t="s">
        <v>1226</v>
      </c>
      <c r="C48" s="176">
        <f>D48+E48</f>
        <v>57799</v>
      </c>
      <c r="D48" s="176">
        <v>57611</v>
      </c>
      <c r="E48" s="176">
        <v>188</v>
      </c>
      <c r="F48" s="176">
        <f>G48+H48</f>
        <v>0</v>
      </c>
      <c r="G48" s="176">
        <v>0</v>
      </c>
      <c r="H48" s="176">
        <v>0</v>
      </c>
    </row>
    <row r="49" s="32" customFormat="1" ht="16.9" customHeight="1" spans="1:8">
      <c r="A49" s="172">
        <v>508</v>
      </c>
      <c r="B49" s="175" t="s">
        <v>1227</v>
      </c>
      <c r="C49" s="176">
        <f t="shared" ref="C49:H49" si="13">SUM(C50:C51)</f>
        <v>2000</v>
      </c>
      <c r="D49" s="176">
        <f t="shared" si="13"/>
        <v>2000</v>
      </c>
      <c r="E49" s="176">
        <f t="shared" si="13"/>
        <v>0</v>
      </c>
      <c r="F49" s="176">
        <f t="shared" si="13"/>
        <v>0</v>
      </c>
      <c r="G49" s="176">
        <f t="shared" si="13"/>
        <v>0</v>
      </c>
      <c r="H49" s="176">
        <f t="shared" si="13"/>
        <v>0</v>
      </c>
    </row>
    <row r="50" s="32" customFormat="1" ht="16.9" customHeight="1" spans="1:8">
      <c r="A50" s="172">
        <v>50801</v>
      </c>
      <c r="B50" s="172" t="s">
        <v>1228</v>
      </c>
      <c r="C50" s="176">
        <f>D50+E50</f>
        <v>2000</v>
      </c>
      <c r="D50" s="176">
        <v>2000</v>
      </c>
      <c r="E50" s="176">
        <v>0</v>
      </c>
      <c r="F50" s="176">
        <f>G50+H50</f>
        <v>0</v>
      </c>
      <c r="G50" s="176">
        <v>0</v>
      </c>
      <c r="H50" s="176">
        <v>0</v>
      </c>
    </row>
    <row r="51" s="32" customFormat="1" ht="17.25" customHeight="1" spans="1:8">
      <c r="A51" s="172">
        <v>50802</v>
      </c>
      <c r="B51" s="172" t="s">
        <v>1229</v>
      </c>
      <c r="C51" s="176">
        <f>D51+E51</f>
        <v>0</v>
      </c>
      <c r="D51" s="176">
        <v>0</v>
      </c>
      <c r="E51" s="176">
        <v>0</v>
      </c>
      <c r="F51" s="176">
        <f>G51+H51</f>
        <v>0</v>
      </c>
      <c r="G51" s="176">
        <v>0</v>
      </c>
      <c r="H51" s="176">
        <v>0</v>
      </c>
    </row>
    <row r="52" s="32" customFormat="1" ht="16.9" customHeight="1" spans="1:8">
      <c r="A52" s="172">
        <v>509</v>
      </c>
      <c r="B52" s="175" t="s">
        <v>1230</v>
      </c>
      <c r="C52" s="176">
        <f t="shared" ref="C52:H52" si="14">SUM(C53:C57)</f>
        <v>109812</v>
      </c>
      <c r="D52" s="176">
        <f t="shared" si="14"/>
        <v>104092</v>
      </c>
      <c r="E52" s="176">
        <f t="shared" si="14"/>
        <v>5720</v>
      </c>
      <c r="F52" s="176">
        <f t="shared" si="14"/>
        <v>10065</v>
      </c>
      <c r="G52" s="176">
        <f t="shared" si="14"/>
        <v>7912</v>
      </c>
      <c r="H52" s="176">
        <f t="shared" si="14"/>
        <v>2153</v>
      </c>
    </row>
    <row r="53" s="32" customFormat="1" ht="16.9" customHeight="1" spans="1:8">
      <c r="A53" s="172">
        <v>50901</v>
      </c>
      <c r="B53" s="172" t="s">
        <v>1231</v>
      </c>
      <c r="C53" s="176">
        <f>D53+E53</f>
        <v>59379</v>
      </c>
      <c r="D53" s="176">
        <v>57760</v>
      </c>
      <c r="E53" s="176">
        <v>1619</v>
      </c>
      <c r="F53" s="176">
        <f>G53+H53</f>
        <v>1552</v>
      </c>
      <c r="G53" s="176">
        <v>1259</v>
      </c>
      <c r="H53" s="176">
        <v>293</v>
      </c>
    </row>
    <row r="54" s="32" customFormat="1" ht="16.9" customHeight="1" spans="1:8">
      <c r="A54" s="172">
        <v>50902</v>
      </c>
      <c r="B54" s="172" t="s">
        <v>1232</v>
      </c>
      <c r="C54" s="176">
        <f>D54+E54</f>
        <v>3159</v>
      </c>
      <c r="D54" s="176">
        <v>3114</v>
      </c>
      <c r="E54" s="176">
        <v>45</v>
      </c>
      <c r="F54" s="176">
        <f>G54+H54</f>
        <v>0</v>
      </c>
      <c r="G54" s="176">
        <v>0</v>
      </c>
      <c r="H54" s="176">
        <v>0</v>
      </c>
    </row>
    <row r="55" s="32" customFormat="1" ht="16.9" customHeight="1" spans="1:8">
      <c r="A55" s="172">
        <v>50903</v>
      </c>
      <c r="B55" s="172" t="s">
        <v>1233</v>
      </c>
      <c r="C55" s="176">
        <f>D55+E55</f>
        <v>10250</v>
      </c>
      <c r="D55" s="176">
        <v>9366</v>
      </c>
      <c r="E55" s="176">
        <v>884</v>
      </c>
      <c r="F55" s="176">
        <f>G55+H55</f>
        <v>0</v>
      </c>
      <c r="G55" s="176">
        <v>0</v>
      </c>
      <c r="H55" s="176">
        <v>0</v>
      </c>
    </row>
    <row r="56" s="32" customFormat="1" ht="16.9" customHeight="1" spans="1:8">
      <c r="A56" s="172">
        <v>50905</v>
      </c>
      <c r="B56" s="172" t="s">
        <v>1234</v>
      </c>
      <c r="C56" s="176">
        <f>D56+E56</f>
        <v>2693</v>
      </c>
      <c r="D56" s="176">
        <v>1810</v>
      </c>
      <c r="E56" s="176">
        <v>883</v>
      </c>
      <c r="F56" s="176">
        <f>G56+H56</f>
        <v>2676</v>
      </c>
      <c r="G56" s="176">
        <v>1810</v>
      </c>
      <c r="H56" s="176">
        <v>866</v>
      </c>
    </row>
    <row r="57" s="32" customFormat="1" ht="16.9" customHeight="1" spans="1:8">
      <c r="A57" s="172">
        <v>50999</v>
      </c>
      <c r="B57" s="172" t="s">
        <v>1235</v>
      </c>
      <c r="C57" s="176">
        <f>D57+E57</f>
        <v>34331</v>
      </c>
      <c r="D57" s="176">
        <v>32042</v>
      </c>
      <c r="E57" s="176">
        <v>2289</v>
      </c>
      <c r="F57" s="176">
        <f>G57+H57</f>
        <v>5837</v>
      </c>
      <c r="G57" s="176">
        <v>4843</v>
      </c>
      <c r="H57" s="176">
        <v>994</v>
      </c>
    </row>
    <row r="58" s="32" customFormat="1" ht="16.9" customHeight="1" spans="1:8">
      <c r="A58" s="172">
        <v>510</v>
      </c>
      <c r="B58" s="175" t="s">
        <v>1236</v>
      </c>
      <c r="C58" s="176">
        <f t="shared" ref="C58:H58" si="15">SUM(C59:C60)</f>
        <v>17859</v>
      </c>
      <c r="D58" s="176">
        <f t="shared" si="15"/>
        <v>17859</v>
      </c>
      <c r="E58" s="176">
        <f t="shared" si="15"/>
        <v>0</v>
      </c>
      <c r="F58" s="176">
        <f t="shared" si="15"/>
        <v>0</v>
      </c>
      <c r="G58" s="176">
        <f t="shared" si="15"/>
        <v>0</v>
      </c>
      <c r="H58" s="176">
        <f t="shared" si="15"/>
        <v>0</v>
      </c>
    </row>
    <row r="59" s="32" customFormat="1" ht="16.9" customHeight="1" spans="1:8">
      <c r="A59" s="172">
        <v>51002</v>
      </c>
      <c r="B59" s="172" t="s">
        <v>1237</v>
      </c>
      <c r="C59" s="176">
        <f>D59+E59</f>
        <v>17859</v>
      </c>
      <c r="D59" s="176">
        <v>17859</v>
      </c>
      <c r="E59" s="176">
        <v>0</v>
      </c>
      <c r="F59" s="176">
        <f>G59+H59</f>
        <v>0</v>
      </c>
      <c r="G59" s="176">
        <v>0</v>
      </c>
      <c r="H59" s="176">
        <v>0</v>
      </c>
    </row>
    <row r="60" s="32" customFormat="1" ht="16.9" customHeight="1" spans="1:8">
      <c r="A60" s="172">
        <v>51003</v>
      </c>
      <c r="B60" s="172" t="s">
        <v>524</v>
      </c>
      <c r="C60" s="176">
        <f>D60+E60</f>
        <v>0</v>
      </c>
      <c r="D60" s="176">
        <v>0</v>
      </c>
      <c r="E60" s="176">
        <v>0</v>
      </c>
      <c r="F60" s="176">
        <f>G60+H60</f>
        <v>0</v>
      </c>
      <c r="G60" s="176">
        <v>0</v>
      </c>
      <c r="H60" s="176">
        <v>0</v>
      </c>
    </row>
    <row r="61" s="32" customFormat="1" ht="16.9" customHeight="1" spans="1:8">
      <c r="A61" s="172">
        <v>511</v>
      </c>
      <c r="B61" s="175" t="s">
        <v>1238</v>
      </c>
      <c r="C61" s="176">
        <f t="shared" ref="C61:H61" si="16">SUM(C62:C65)</f>
        <v>6237</v>
      </c>
      <c r="D61" s="176">
        <f t="shared" si="16"/>
        <v>6237</v>
      </c>
      <c r="E61" s="176">
        <f t="shared" si="16"/>
        <v>0</v>
      </c>
      <c r="F61" s="176">
        <f t="shared" si="16"/>
        <v>0</v>
      </c>
      <c r="G61" s="176">
        <f t="shared" si="16"/>
        <v>0</v>
      </c>
      <c r="H61" s="176">
        <f t="shared" si="16"/>
        <v>0</v>
      </c>
    </row>
    <row r="62" s="32" customFormat="1" ht="16.9" customHeight="1" spans="1:8">
      <c r="A62" s="172">
        <v>51101</v>
      </c>
      <c r="B62" s="172" t="s">
        <v>1239</v>
      </c>
      <c r="C62" s="176">
        <f>D62+E62</f>
        <v>6203</v>
      </c>
      <c r="D62" s="176">
        <v>6203</v>
      </c>
      <c r="E62" s="176">
        <v>0</v>
      </c>
      <c r="F62" s="176">
        <f>G62+H62</f>
        <v>0</v>
      </c>
      <c r="G62" s="176">
        <v>0</v>
      </c>
      <c r="H62" s="176">
        <v>0</v>
      </c>
    </row>
    <row r="63" s="32" customFormat="1" ht="16.9" customHeight="1" spans="1:8">
      <c r="A63" s="172">
        <v>51102</v>
      </c>
      <c r="B63" s="172" t="s">
        <v>1240</v>
      </c>
      <c r="C63" s="176">
        <f>D63+E63</f>
        <v>0</v>
      </c>
      <c r="D63" s="176">
        <v>0</v>
      </c>
      <c r="E63" s="176">
        <v>0</v>
      </c>
      <c r="F63" s="176">
        <f>G63+H63</f>
        <v>0</v>
      </c>
      <c r="G63" s="176">
        <v>0</v>
      </c>
      <c r="H63" s="176">
        <v>0</v>
      </c>
    </row>
    <row r="64" s="32" customFormat="1" ht="16.9" customHeight="1" spans="1:8">
      <c r="A64" s="172">
        <v>51103</v>
      </c>
      <c r="B64" s="172" t="s">
        <v>1241</v>
      </c>
      <c r="C64" s="176">
        <f>D64+E64</f>
        <v>34</v>
      </c>
      <c r="D64" s="176">
        <v>34</v>
      </c>
      <c r="E64" s="176">
        <v>0</v>
      </c>
      <c r="F64" s="176">
        <f>G64+H64</f>
        <v>0</v>
      </c>
      <c r="G64" s="176">
        <v>0</v>
      </c>
      <c r="H64" s="176">
        <v>0</v>
      </c>
    </row>
    <row r="65" s="32" customFormat="1" ht="16.9" customHeight="1" spans="1:8">
      <c r="A65" s="172">
        <v>51104</v>
      </c>
      <c r="B65" s="172" t="s">
        <v>1242</v>
      </c>
      <c r="C65" s="176">
        <f>D65+E65</f>
        <v>0</v>
      </c>
      <c r="D65" s="176">
        <v>0</v>
      </c>
      <c r="E65" s="176">
        <v>0</v>
      </c>
      <c r="F65" s="176">
        <f>G65+H65</f>
        <v>0</v>
      </c>
      <c r="G65" s="176">
        <v>0</v>
      </c>
      <c r="H65" s="176">
        <v>0</v>
      </c>
    </row>
    <row r="66" s="32" customFormat="1" ht="16.9" customHeight="1" spans="1:8">
      <c r="A66" s="172">
        <v>599</v>
      </c>
      <c r="B66" s="175" t="s">
        <v>1243</v>
      </c>
      <c r="C66" s="176">
        <f t="shared" ref="C66:H66" si="17">SUM(C67:C70)</f>
        <v>9897</v>
      </c>
      <c r="D66" s="176">
        <f t="shared" si="17"/>
        <v>9835</v>
      </c>
      <c r="E66" s="176">
        <f t="shared" si="17"/>
        <v>62</v>
      </c>
      <c r="F66" s="176">
        <f t="shared" si="17"/>
        <v>0</v>
      </c>
      <c r="G66" s="176">
        <f t="shared" si="17"/>
        <v>0</v>
      </c>
      <c r="H66" s="176">
        <f t="shared" si="17"/>
        <v>0</v>
      </c>
    </row>
    <row r="67" s="32" customFormat="1" ht="17.25" customHeight="1" spans="1:8">
      <c r="A67" s="172">
        <v>59906</v>
      </c>
      <c r="B67" s="172" t="s">
        <v>1244</v>
      </c>
      <c r="C67" s="176">
        <f>D67+E67</f>
        <v>0</v>
      </c>
      <c r="D67" s="176">
        <v>0</v>
      </c>
      <c r="E67" s="176">
        <v>0</v>
      </c>
      <c r="F67" s="176">
        <f>G67+H67</f>
        <v>0</v>
      </c>
      <c r="G67" s="176">
        <v>0</v>
      </c>
      <c r="H67" s="176">
        <v>0</v>
      </c>
    </row>
    <row r="68" s="32" customFormat="1" ht="16.9" customHeight="1" spans="1:8">
      <c r="A68" s="172">
        <v>59907</v>
      </c>
      <c r="B68" s="172" t="s">
        <v>1245</v>
      </c>
      <c r="C68" s="176">
        <f>D68+E68</f>
        <v>0</v>
      </c>
      <c r="D68" s="176">
        <v>0</v>
      </c>
      <c r="E68" s="176">
        <v>0</v>
      </c>
      <c r="F68" s="176">
        <f>G68+H68</f>
        <v>0</v>
      </c>
      <c r="G68" s="176">
        <v>0</v>
      </c>
      <c r="H68" s="176">
        <v>0</v>
      </c>
    </row>
    <row r="69" s="32" customFormat="1" ht="16.9" customHeight="1" spans="1:8">
      <c r="A69" s="172">
        <v>59908</v>
      </c>
      <c r="B69" s="172" t="s">
        <v>1246</v>
      </c>
      <c r="C69" s="176">
        <f>D69+E69</f>
        <v>0</v>
      </c>
      <c r="D69" s="176">
        <v>0</v>
      </c>
      <c r="E69" s="176">
        <v>0</v>
      </c>
      <c r="F69" s="176">
        <f>G69+H69</f>
        <v>0</v>
      </c>
      <c r="G69" s="176">
        <v>0</v>
      </c>
      <c r="H69" s="176">
        <v>0</v>
      </c>
    </row>
    <row r="70" s="32" customFormat="1" ht="16.9" customHeight="1" spans="1:8">
      <c r="A70" s="172">
        <v>59999</v>
      </c>
      <c r="B70" s="172" t="s">
        <v>1014</v>
      </c>
      <c r="C70" s="176">
        <f>D70+E70</f>
        <v>9897</v>
      </c>
      <c r="D70" s="176">
        <v>9835</v>
      </c>
      <c r="E70" s="176">
        <v>62</v>
      </c>
      <c r="F70" s="176">
        <f>G70+H70</f>
        <v>0</v>
      </c>
      <c r="G70" s="176">
        <v>0</v>
      </c>
      <c r="H70" s="176">
        <v>0</v>
      </c>
    </row>
  </sheetData>
  <mergeCells count="5">
    <mergeCell ref="A2:H2"/>
    <mergeCell ref="C4:E4"/>
    <mergeCell ref="F4:H4"/>
    <mergeCell ref="A4:A5"/>
    <mergeCell ref="B4:B5"/>
  </mergeCells>
  <pageMargins left="0.708661417322835" right="0.47244094488189" top="0.748031496062992" bottom="0.748031496062992" header="0.31496062992126" footer="0.53"/>
  <pageSetup paperSize="9" orientation="landscape"/>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50"/>
  </sheetPr>
  <dimension ref="A1:G1377"/>
  <sheetViews>
    <sheetView showZeros="0" tabSelected="1" workbookViewId="0">
      <selection activeCell="N17" sqref="N17"/>
    </sheetView>
  </sheetViews>
  <sheetFormatPr defaultColWidth="9" defaultRowHeight="13.5" outlineLevelCol="6"/>
  <cols>
    <col min="1" max="1" width="11" style="24" customWidth="1"/>
    <col min="2" max="2" width="64.125" style="23" customWidth="1"/>
    <col min="3" max="3" width="17.25" style="24" hidden="1" customWidth="1"/>
    <col min="4" max="4" width="4.875" style="24" hidden="1" customWidth="1"/>
    <col min="5" max="5" width="10.5" style="182" customWidth="1"/>
    <col min="6" max="16384" width="9" style="23"/>
  </cols>
  <sheetData>
    <row r="1" spans="1:1">
      <c r="A1" s="24" t="s">
        <v>1247</v>
      </c>
    </row>
    <row r="2" ht="20.25" spans="1:5">
      <c r="A2" s="183" t="s">
        <v>1248</v>
      </c>
      <c r="B2" s="183"/>
      <c r="C2" s="183"/>
      <c r="D2" s="183"/>
      <c r="E2" s="183"/>
    </row>
    <row r="3" s="34" customFormat="1" ht="17.1" customHeight="1" spans="1:5">
      <c r="A3" s="36" t="s">
        <v>121</v>
      </c>
      <c r="B3" s="36"/>
      <c r="C3" s="36"/>
      <c r="D3" s="44"/>
      <c r="E3" s="182"/>
    </row>
    <row r="4" s="34" customFormat="1" ht="17.25" customHeight="1" spans="1:5">
      <c r="A4" s="37" t="s">
        <v>122</v>
      </c>
      <c r="B4" s="37" t="s">
        <v>123</v>
      </c>
      <c r="C4" s="37" t="s">
        <v>124</v>
      </c>
      <c r="D4" s="184" t="s">
        <v>1249</v>
      </c>
      <c r="E4" s="185" t="s">
        <v>124</v>
      </c>
    </row>
    <row r="5" s="34" customFormat="1" ht="17.1" customHeight="1" spans="1:5">
      <c r="A5" s="186"/>
      <c r="B5" s="37" t="s">
        <v>125</v>
      </c>
      <c r="C5" s="187">
        <f>SUM(C6,C251,C290,C309,C398,C453,C509,C565,C683,C754,C833,C856,C981,C1045,C1111,C1131,C1160,C1170,C1235,C1253,C1306,C1363,C1366,C1374)</f>
        <v>1331773</v>
      </c>
      <c r="D5" s="187">
        <f>SUM(D6,D251,D290,D309,D398,D453,D509,D565,D683,D754,D833,D856,D981,D1045,D1111,D1131,D1160,D1170,D1235,D1253,D1306,D1363,D1366,D1374)</f>
        <v>54266</v>
      </c>
      <c r="E5" s="188">
        <f>C5-D5</f>
        <v>1277507</v>
      </c>
    </row>
    <row r="6" s="34" customFormat="1" ht="17.1" customHeight="1" spans="1:5">
      <c r="A6" s="186">
        <v>201</v>
      </c>
      <c r="B6" s="189" t="s">
        <v>126</v>
      </c>
      <c r="C6" s="187">
        <f>SUM(C7+C19+C28+C39+C50+C61+C72+C84+C93+C106+C116+C125+C136+C150+C157+C165+C171+C178+C185+C192+C199+C205+C213+C219+C225+C231+C248)</f>
        <v>140771</v>
      </c>
      <c r="D6" s="187">
        <f>SUM(D7+D19+D28+D39+D50+D61+D72+D84+D93+D106+D116+D125+D136+D150+D157+D165+D171+D178+D185+D192+D199+D205+D213+D219+D225+D231+D248)</f>
        <v>4123</v>
      </c>
      <c r="E6" s="188">
        <f t="shared" ref="E6:E69" si="0">C6-D6</f>
        <v>136648</v>
      </c>
    </row>
    <row r="7" s="34" customFormat="1" ht="17.1" customHeight="1" spans="1:5">
      <c r="A7" s="186">
        <v>20101</v>
      </c>
      <c r="B7" s="189" t="s">
        <v>127</v>
      </c>
      <c r="C7" s="187">
        <f>SUM(C8:C18)</f>
        <v>1243</v>
      </c>
      <c r="D7" s="187">
        <f>SUM(D8:D18)</f>
        <v>99</v>
      </c>
      <c r="E7" s="188">
        <f t="shared" si="0"/>
        <v>1144</v>
      </c>
    </row>
    <row r="8" s="34" customFormat="1" ht="17.1" customHeight="1" spans="1:5">
      <c r="A8" s="186">
        <v>2010101</v>
      </c>
      <c r="B8" s="186" t="s">
        <v>128</v>
      </c>
      <c r="C8" s="187">
        <v>590</v>
      </c>
      <c r="D8" s="184">
        <v>38</v>
      </c>
      <c r="E8" s="190">
        <f t="shared" si="0"/>
        <v>552</v>
      </c>
    </row>
    <row r="9" s="34" customFormat="1" ht="17.1" customHeight="1" spans="1:5">
      <c r="A9" s="186">
        <v>2010102</v>
      </c>
      <c r="B9" s="186" t="s">
        <v>129</v>
      </c>
      <c r="C9" s="187">
        <v>646</v>
      </c>
      <c r="D9" s="184">
        <v>61</v>
      </c>
      <c r="E9" s="190">
        <f t="shared" si="0"/>
        <v>585</v>
      </c>
    </row>
    <row r="10" s="34" customFormat="1" ht="17.1" hidden="1" customHeight="1" spans="1:5">
      <c r="A10" s="186">
        <v>2010103</v>
      </c>
      <c r="B10" s="186" t="s">
        <v>130</v>
      </c>
      <c r="C10" s="187">
        <v>0</v>
      </c>
      <c r="D10" s="184"/>
      <c r="E10" s="190">
        <f t="shared" si="0"/>
        <v>0</v>
      </c>
    </row>
    <row r="11" s="34" customFormat="1" ht="17.1" customHeight="1" spans="1:5">
      <c r="A11" s="186">
        <v>2010104</v>
      </c>
      <c r="B11" s="186" t="s">
        <v>131</v>
      </c>
      <c r="C11" s="187">
        <v>7</v>
      </c>
      <c r="D11" s="184"/>
      <c r="E11" s="190">
        <f t="shared" si="0"/>
        <v>7</v>
      </c>
    </row>
    <row r="12" s="34" customFormat="1" ht="17.1" hidden="1" customHeight="1" spans="1:5">
      <c r="A12" s="186">
        <v>2010105</v>
      </c>
      <c r="B12" s="186" t="s">
        <v>132</v>
      </c>
      <c r="C12" s="187">
        <v>0</v>
      </c>
      <c r="D12" s="184"/>
      <c r="E12" s="190">
        <f t="shared" si="0"/>
        <v>0</v>
      </c>
    </row>
    <row r="13" s="34" customFormat="1" ht="17.1" hidden="1" customHeight="1" spans="1:5">
      <c r="A13" s="186">
        <v>2010106</v>
      </c>
      <c r="B13" s="186" t="s">
        <v>133</v>
      </c>
      <c r="C13" s="187">
        <v>0</v>
      </c>
      <c r="D13" s="184"/>
      <c r="E13" s="190">
        <f t="shared" si="0"/>
        <v>0</v>
      </c>
    </row>
    <row r="14" s="34" customFormat="1" ht="17.1" hidden="1" customHeight="1" spans="1:5">
      <c r="A14" s="186">
        <v>2010107</v>
      </c>
      <c r="B14" s="186" t="s">
        <v>134</v>
      </c>
      <c r="C14" s="187">
        <v>0</v>
      </c>
      <c r="D14" s="184"/>
      <c r="E14" s="190">
        <f t="shared" si="0"/>
        <v>0</v>
      </c>
    </row>
    <row r="15" s="34" customFormat="1" ht="17.1" hidden="1" customHeight="1" spans="1:5">
      <c r="A15" s="186">
        <v>2010108</v>
      </c>
      <c r="B15" s="186" t="s">
        <v>135</v>
      </c>
      <c r="C15" s="187">
        <v>0</v>
      </c>
      <c r="D15" s="184"/>
      <c r="E15" s="190">
        <f t="shared" si="0"/>
        <v>0</v>
      </c>
    </row>
    <row r="16" s="34" customFormat="1" ht="17.1" hidden="1" customHeight="1" spans="1:5">
      <c r="A16" s="186">
        <v>2010109</v>
      </c>
      <c r="B16" s="186" t="s">
        <v>136</v>
      </c>
      <c r="C16" s="187">
        <v>0</v>
      </c>
      <c r="D16" s="184"/>
      <c r="E16" s="190">
        <f t="shared" si="0"/>
        <v>0</v>
      </c>
    </row>
    <row r="17" s="34" customFormat="1" ht="17.1" hidden="1" customHeight="1" spans="1:5">
      <c r="A17" s="186">
        <v>2010150</v>
      </c>
      <c r="B17" s="186" t="s">
        <v>137</v>
      </c>
      <c r="C17" s="187">
        <v>0</v>
      </c>
      <c r="D17" s="184"/>
      <c r="E17" s="190">
        <f t="shared" si="0"/>
        <v>0</v>
      </c>
    </row>
    <row r="18" s="34" customFormat="1" ht="17.1" hidden="1" customHeight="1" spans="1:5">
      <c r="A18" s="186">
        <v>2010199</v>
      </c>
      <c r="B18" s="186" t="s">
        <v>138</v>
      </c>
      <c r="C18" s="187">
        <v>0</v>
      </c>
      <c r="D18" s="184"/>
      <c r="E18" s="190">
        <f t="shared" si="0"/>
        <v>0</v>
      </c>
    </row>
    <row r="19" s="34" customFormat="1" ht="17.1" customHeight="1" spans="1:5">
      <c r="A19" s="186">
        <v>20102</v>
      </c>
      <c r="B19" s="189" t="s">
        <v>139</v>
      </c>
      <c r="C19" s="187">
        <f>SUM(C20:C27)</f>
        <v>1051</v>
      </c>
      <c r="D19" s="187">
        <f>SUM(D20:D27)</f>
        <v>69</v>
      </c>
      <c r="E19" s="188">
        <f t="shared" si="0"/>
        <v>982</v>
      </c>
    </row>
    <row r="20" s="34" customFormat="1" ht="17.1" customHeight="1" spans="1:5">
      <c r="A20" s="186">
        <v>2010201</v>
      </c>
      <c r="B20" s="186" t="s">
        <v>128</v>
      </c>
      <c r="C20" s="187">
        <v>349</v>
      </c>
      <c r="D20" s="184">
        <v>19</v>
      </c>
      <c r="E20" s="190">
        <f t="shared" si="0"/>
        <v>330</v>
      </c>
    </row>
    <row r="21" s="34" customFormat="1" ht="17.1" customHeight="1" spans="1:7">
      <c r="A21" s="146">
        <v>2010202</v>
      </c>
      <c r="B21" s="146" t="s">
        <v>129</v>
      </c>
      <c r="C21" s="187">
        <v>660</v>
      </c>
      <c r="D21" s="184">
        <v>50</v>
      </c>
      <c r="E21" s="190">
        <f t="shared" si="0"/>
        <v>610</v>
      </c>
      <c r="F21" s="44"/>
      <c r="G21" s="44"/>
    </row>
    <row r="22" s="34" customFormat="1" ht="17.1" hidden="1" customHeight="1" spans="1:5">
      <c r="A22" s="186">
        <v>2010203</v>
      </c>
      <c r="B22" s="186" t="s">
        <v>130</v>
      </c>
      <c r="C22" s="187">
        <v>0</v>
      </c>
      <c r="D22" s="184"/>
      <c r="E22" s="190">
        <f t="shared" si="0"/>
        <v>0</v>
      </c>
    </row>
    <row r="23" s="34" customFormat="1" ht="17.1" hidden="1" customHeight="1" spans="1:5">
      <c r="A23" s="186">
        <v>2010204</v>
      </c>
      <c r="B23" s="186" t="s">
        <v>140</v>
      </c>
      <c r="C23" s="187">
        <v>0</v>
      </c>
      <c r="D23" s="184"/>
      <c r="E23" s="190">
        <f t="shared" si="0"/>
        <v>0</v>
      </c>
    </row>
    <row r="24" s="34" customFormat="1" ht="17.1" hidden="1" customHeight="1" spans="1:5">
      <c r="A24" s="186">
        <v>2010205</v>
      </c>
      <c r="B24" s="186" t="s">
        <v>141</v>
      </c>
      <c r="C24" s="187">
        <v>0</v>
      </c>
      <c r="D24" s="184"/>
      <c r="E24" s="190">
        <f t="shared" si="0"/>
        <v>0</v>
      </c>
    </row>
    <row r="25" s="34" customFormat="1" ht="17.1" hidden="1" customHeight="1" spans="1:5">
      <c r="A25" s="186">
        <v>2010206</v>
      </c>
      <c r="B25" s="186" t="s">
        <v>142</v>
      </c>
      <c r="C25" s="187">
        <v>0</v>
      </c>
      <c r="D25" s="184"/>
      <c r="E25" s="190">
        <f t="shared" si="0"/>
        <v>0</v>
      </c>
    </row>
    <row r="26" s="34" customFormat="1" ht="17.1" hidden="1" customHeight="1" spans="1:5">
      <c r="A26" s="186">
        <v>2010250</v>
      </c>
      <c r="B26" s="186" t="s">
        <v>137</v>
      </c>
      <c r="C26" s="187">
        <v>0</v>
      </c>
      <c r="D26" s="184"/>
      <c r="E26" s="190">
        <f t="shared" si="0"/>
        <v>0</v>
      </c>
    </row>
    <row r="27" s="34" customFormat="1" ht="17.1" customHeight="1" spans="1:5">
      <c r="A27" s="186">
        <v>2010299</v>
      </c>
      <c r="B27" s="186" t="s">
        <v>143</v>
      </c>
      <c r="C27" s="187">
        <v>42</v>
      </c>
      <c r="D27" s="184"/>
      <c r="E27" s="190">
        <f t="shared" si="0"/>
        <v>42</v>
      </c>
    </row>
    <row r="28" s="34" customFormat="1" ht="17.1" customHeight="1" spans="1:5">
      <c r="A28" s="186">
        <v>20103</v>
      </c>
      <c r="B28" s="189" t="s">
        <v>144</v>
      </c>
      <c r="C28" s="187">
        <f>SUM(C29:C38)</f>
        <v>81420</v>
      </c>
      <c r="D28" s="187">
        <f>SUM(D29:D38)</f>
        <v>2772</v>
      </c>
      <c r="E28" s="188">
        <f t="shared" si="0"/>
        <v>78648</v>
      </c>
    </row>
    <row r="29" s="34" customFormat="1" ht="17.1" customHeight="1" spans="1:5">
      <c r="A29" s="186">
        <v>2010301</v>
      </c>
      <c r="B29" s="186" t="s">
        <v>128</v>
      </c>
      <c r="C29" s="187">
        <v>21834</v>
      </c>
      <c r="D29" s="184">
        <v>225</v>
      </c>
      <c r="E29" s="190">
        <f t="shared" si="0"/>
        <v>21609</v>
      </c>
    </row>
    <row r="30" s="34" customFormat="1" ht="17.1" customHeight="1" spans="1:5">
      <c r="A30" s="186">
        <v>2010302</v>
      </c>
      <c r="B30" s="186" t="s">
        <v>129</v>
      </c>
      <c r="C30" s="187">
        <v>2138</v>
      </c>
      <c r="D30" s="184"/>
      <c r="E30" s="190">
        <f t="shared" si="0"/>
        <v>2138</v>
      </c>
    </row>
    <row r="31" s="34" customFormat="1" ht="17.1" customHeight="1" spans="1:5">
      <c r="A31" s="186">
        <v>2010303</v>
      </c>
      <c r="B31" s="186" t="s">
        <v>130</v>
      </c>
      <c r="C31" s="187">
        <v>3098</v>
      </c>
      <c r="D31" s="184"/>
      <c r="E31" s="190">
        <f t="shared" si="0"/>
        <v>3098</v>
      </c>
    </row>
    <row r="32" s="34" customFormat="1" ht="17.1" hidden="1" customHeight="1" spans="1:5">
      <c r="A32" s="186">
        <v>2010304</v>
      </c>
      <c r="B32" s="186" t="s">
        <v>145</v>
      </c>
      <c r="C32" s="187">
        <v>0</v>
      </c>
      <c r="D32" s="184"/>
      <c r="E32" s="190">
        <f t="shared" si="0"/>
        <v>0</v>
      </c>
    </row>
    <row r="33" s="34" customFormat="1" ht="17.1" customHeight="1" spans="1:5">
      <c r="A33" s="186">
        <v>2010305</v>
      </c>
      <c r="B33" s="186" t="s">
        <v>146</v>
      </c>
      <c r="C33" s="187">
        <v>1676</v>
      </c>
      <c r="D33" s="184"/>
      <c r="E33" s="190">
        <f t="shared" si="0"/>
        <v>1676</v>
      </c>
    </row>
    <row r="34" s="34" customFormat="1" ht="17.1" hidden="1" customHeight="1" spans="1:5">
      <c r="A34" s="186">
        <v>2010306</v>
      </c>
      <c r="B34" s="186" t="s">
        <v>147</v>
      </c>
      <c r="C34" s="187">
        <v>0</v>
      </c>
      <c r="D34" s="184"/>
      <c r="E34" s="190">
        <f t="shared" si="0"/>
        <v>0</v>
      </c>
    </row>
    <row r="35" s="34" customFormat="1" ht="17.1" customHeight="1" spans="1:5">
      <c r="A35" s="186">
        <v>2010308</v>
      </c>
      <c r="B35" s="186" t="s">
        <v>148</v>
      </c>
      <c r="C35" s="187">
        <v>523</v>
      </c>
      <c r="D35" s="184"/>
      <c r="E35" s="190">
        <f t="shared" si="0"/>
        <v>523</v>
      </c>
    </row>
    <row r="36" s="34" customFormat="1" ht="17.1" hidden="1" customHeight="1" spans="1:5">
      <c r="A36" s="186">
        <v>2010309</v>
      </c>
      <c r="B36" s="186" t="s">
        <v>149</v>
      </c>
      <c r="C36" s="187">
        <v>0</v>
      </c>
      <c r="D36" s="184"/>
      <c r="E36" s="190">
        <f t="shared" si="0"/>
        <v>0</v>
      </c>
    </row>
    <row r="37" s="34" customFormat="1" ht="17.1" customHeight="1" spans="1:5">
      <c r="A37" s="186">
        <v>2010350</v>
      </c>
      <c r="B37" s="186" t="s">
        <v>137</v>
      </c>
      <c r="C37" s="187">
        <v>2389</v>
      </c>
      <c r="D37" s="184"/>
      <c r="E37" s="190">
        <f t="shared" si="0"/>
        <v>2389</v>
      </c>
    </row>
    <row r="38" s="34" customFormat="1" ht="17.1" customHeight="1" spans="1:5">
      <c r="A38" s="186">
        <v>2010399</v>
      </c>
      <c r="B38" s="186" t="s">
        <v>150</v>
      </c>
      <c r="C38" s="187">
        <f>49762</f>
        <v>49762</v>
      </c>
      <c r="D38" s="184">
        <v>2547</v>
      </c>
      <c r="E38" s="190">
        <f t="shared" si="0"/>
        <v>47215</v>
      </c>
    </row>
    <row r="39" s="34" customFormat="1" ht="17.1" customHeight="1" spans="1:5">
      <c r="A39" s="186">
        <v>20104</v>
      </c>
      <c r="B39" s="189" t="s">
        <v>151</v>
      </c>
      <c r="C39" s="187">
        <f>SUM(C40:C49)</f>
        <v>8882</v>
      </c>
      <c r="D39" s="187">
        <f>SUM(D40:D49)</f>
        <v>0</v>
      </c>
      <c r="E39" s="188">
        <f t="shared" si="0"/>
        <v>8882</v>
      </c>
    </row>
    <row r="40" s="34" customFormat="1" ht="17.1" customHeight="1" spans="1:5">
      <c r="A40" s="186">
        <v>2010401</v>
      </c>
      <c r="B40" s="186" t="s">
        <v>128</v>
      </c>
      <c r="C40" s="187">
        <v>716</v>
      </c>
      <c r="D40" s="184"/>
      <c r="E40" s="190">
        <f t="shared" si="0"/>
        <v>716</v>
      </c>
    </row>
    <row r="41" s="34" customFormat="1" ht="17.1" hidden="1" customHeight="1" spans="1:5">
      <c r="A41" s="186">
        <v>2010402</v>
      </c>
      <c r="B41" s="186" t="s">
        <v>129</v>
      </c>
      <c r="C41" s="187">
        <v>0</v>
      </c>
      <c r="D41" s="184"/>
      <c r="E41" s="190">
        <f t="shared" si="0"/>
        <v>0</v>
      </c>
    </row>
    <row r="42" s="34" customFormat="1" ht="17.1" hidden="1" customHeight="1" spans="1:5">
      <c r="A42" s="186">
        <v>2010403</v>
      </c>
      <c r="B42" s="186" t="s">
        <v>130</v>
      </c>
      <c r="C42" s="187">
        <v>0</v>
      </c>
      <c r="D42" s="184"/>
      <c r="E42" s="190">
        <f t="shared" si="0"/>
        <v>0</v>
      </c>
    </row>
    <row r="43" s="34" customFormat="1" ht="17.1" customHeight="1" spans="1:5">
      <c r="A43" s="186">
        <v>2010404</v>
      </c>
      <c r="B43" s="186" t="s">
        <v>152</v>
      </c>
      <c r="C43" s="187">
        <v>90</v>
      </c>
      <c r="D43" s="184"/>
      <c r="E43" s="190">
        <f t="shared" si="0"/>
        <v>90</v>
      </c>
    </row>
    <row r="44" s="34" customFormat="1" ht="17.1" hidden="1" customHeight="1" spans="1:5">
      <c r="A44" s="186">
        <v>2010405</v>
      </c>
      <c r="B44" s="186" t="s">
        <v>153</v>
      </c>
      <c r="C44" s="187">
        <v>0</v>
      </c>
      <c r="D44" s="184"/>
      <c r="E44" s="190">
        <f t="shared" si="0"/>
        <v>0</v>
      </c>
    </row>
    <row r="45" s="34" customFormat="1" ht="17.1" hidden="1" customHeight="1" spans="1:5">
      <c r="A45" s="186">
        <v>2010406</v>
      </c>
      <c r="B45" s="186" t="s">
        <v>154</v>
      </c>
      <c r="C45" s="187">
        <v>0</v>
      </c>
      <c r="D45" s="184"/>
      <c r="E45" s="190">
        <f t="shared" si="0"/>
        <v>0</v>
      </c>
    </row>
    <row r="46" s="34" customFormat="1" ht="17.1" hidden="1" customHeight="1" spans="1:5">
      <c r="A46" s="186">
        <v>2010407</v>
      </c>
      <c r="B46" s="186" t="s">
        <v>155</v>
      </c>
      <c r="C46" s="187">
        <v>0</v>
      </c>
      <c r="D46" s="184"/>
      <c r="E46" s="190">
        <f t="shared" si="0"/>
        <v>0</v>
      </c>
    </row>
    <row r="47" s="34" customFormat="1" ht="17.1" customHeight="1" spans="1:5">
      <c r="A47" s="186">
        <v>2010408</v>
      </c>
      <c r="B47" s="186" t="s">
        <v>156</v>
      </c>
      <c r="C47" s="187">
        <v>80</v>
      </c>
      <c r="D47" s="184"/>
      <c r="E47" s="190">
        <f t="shared" si="0"/>
        <v>80</v>
      </c>
    </row>
    <row r="48" s="34" customFormat="1" ht="17.1" customHeight="1" spans="1:5">
      <c r="A48" s="186">
        <v>2010450</v>
      </c>
      <c r="B48" s="186" t="s">
        <v>137</v>
      </c>
      <c r="C48" s="187">
        <v>1089</v>
      </c>
      <c r="D48" s="184"/>
      <c r="E48" s="190">
        <f t="shared" si="0"/>
        <v>1089</v>
      </c>
    </row>
    <row r="49" s="34" customFormat="1" ht="17.1" customHeight="1" spans="1:5">
      <c r="A49" s="186">
        <v>2010499</v>
      </c>
      <c r="B49" s="186" t="s">
        <v>157</v>
      </c>
      <c r="C49" s="187">
        <v>6907</v>
      </c>
      <c r="D49" s="184"/>
      <c r="E49" s="190">
        <f t="shared" si="0"/>
        <v>6907</v>
      </c>
    </row>
    <row r="50" s="34" customFormat="1" ht="17.1" customHeight="1" spans="1:5">
      <c r="A50" s="186">
        <v>20105</v>
      </c>
      <c r="B50" s="189" t="s">
        <v>158</v>
      </c>
      <c r="C50" s="187">
        <f>SUM(C51:C60)</f>
        <v>1373</v>
      </c>
      <c r="D50" s="187">
        <f>SUM(D51:D60)</f>
        <v>0</v>
      </c>
      <c r="E50" s="188">
        <f t="shared" si="0"/>
        <v>1373</v>
      </c>
    </row>
    <row r="51" s="34" customFormat="1" ht="17.1" customHeight="1" spans="1:5">
      <c r="A51" s="186">
        <v>2010501</v>
      </c>
      <c r="B51" s="186" t="s">
        <v>128</v>
      </c>
      <c r="C51" s="187">
        <v>806</v>
      </c>
      <c r="D51" s="184"/>
      <c r="E51" s="190">
        <f t="shared" si="0"/>
        <v>806</v>
      </c>
    </row>
    <row r="52" s="34" customFormat="1" ht="17.1" hidden="1" customHeight="1" spans="1:5">
      <c r="A52" s="186">
        <v>2010502</v>
      </c>
      <c r="B52" s="186" t="s">
        <v>129</v>
      </c>
      <c r="C52" s="187">
        <v>0</v>
      </c>
      <c r="D52" s="184"/>
      <c r="E52" s="190">
        <f t="shared" si="0"/>
        <v>0</v>
      </c>
    </row>
    <row r="53" s="34" customFormat="1" ht="17.1" hidden="1" customHeight="1" spans="1:5">
      <c r="A53" s="186">
        <v>2010503</v>
      </c>
      <c r="B53" s="186" t="s">
        <v>130</v>
      </c>
      <c r="C53" s="187">
        <v>0</v>
      </c>
      <c r="D53" s="184"/>
      <c r="E53" s="190">
        <f t="shared" si="0"/>
        <v>0</v>
      </c>
    </row>
    <row r="54" s="34" customFormat="1" ht="17.1" hidden="1" customHeight="1" spans="1:5">
      <c r="A54" s="186">
        <v>2010504</v>
      </c>
      <c r="B54" s="186" t="s">
        <v>159</v>
      </c>
      <c r="C54" s="187">
        <v>0</v>
      </c>
      <c r="D54" s="184"/>
      <c r="E54" s="190">
        <f t="shared" si="0"/>
        <v>0</v>
      </c>
    </row>
    <row r="55" s="34" customFormat="1" ht="17.1" customHeight="1" spans="1:5">
      <c r="A55" s="186">
        <v>2010505</v>
      </c>
      <c r="B55" s="186" t="s">
        <v>160</v>
      </c>
      <c r="C55" s="187">
        <v>402</v>
      </c>
      <c r="D55" s="184"/>
      <c r="E55" s="190">
        <f t="shared" si="0"/>
        <v>402</v>
      </c>
    </row>
    <row r="56" s="34" customFormat="1" ht="17.1" hidden="1" customHeight="1" spans="1:5">
      <c r="A56" s="186">
        <v>2010506</v>
      </c>
      <c r="B56" s="186" t="s">
        <v>161</v>
      </c>
      <c r="C56" s="187">
        <v>0</v>
      </c>
      <c r="D56" s="184"/>
      <c r="E56" s="190">
        <f t="shared" si="0"/>
        <v>0</v>
      </c>
    </row>
    <row r="57" s="34" customFormat="1" ht="17.1" customHeight="1" spans="1:5">
      <c r="A57" s="186">
        <v>2010507</v>
      </c>
      <c r="B57" s="186" t="s">
        <v>162</v>
      </c>
      <c r="C57" s="187">
        <v>139</v>
      </c>
      <c r="D57" s="184"/>
      <c r="E57" s="190">
        <f t="shared" si="0"/>
        <v>139</v>
      </c>
    </row>
    <row r="58" s="34" customFormat="1" ht="17.1" hidden="1" customHeight="1" spans="1:5">
      <c r="A58" s="186">
        <v>2010508</v>
      </c>
      <c r="B58" s="186" t="s">
        <v>163</v>
      </c>
      <c r="C58" s="187">
        <v>0</v>
      </c>
      <c r="D58" s="184"/>
      <c r="E58" s="190">
        <f t="shared" si="0"/>
        <v>0</v>
      </c>
    </row>
    <row r="59" s="34" customFormat="1" ht="17.1" hidden="1" customHeight="1" spans="1:5">
      <c r="A59" s="186">
        <v>2010550</v>
      </c>
      <c r="B59" s="186" t="s">
        <v>137</v>
      </c>
      <c r="C59" s="187">
        <v>0</v>
      </c>
      <c r="D59" s="184"/>
      <c r="E59" s="190">
        <f t="shared" si="0"/>
        <v>0</v>
      </c>
    </row>
    <row r="60" s="34" customFormat="1" ht="17.1" customHeight="1" spans="1:5">
      <c r="A60" s="186">
        <v>2010599</v>
      </c>
      <c r="B60" s="186" t="s">
        <v>164</v>
      </c>
      <c r="C60" s="187">
        <v>26</v>
      </c>
      <c r="D60" s="184"/>
      <c r="E60" s="190">
        <f t="shared" si="0"/>
        <v>26</v>
      </c>
    </row>
    <row r="61" s="34" customFormat="1" ht="17.1" customHeight="1" spans="1:5">
      <c r="A61" s="186">
        <v>20106</v>
      </c>
      <c r="B61" s="189" t="s">
        <v>165</v>
      </c>
      <c r="C61" s="187">
        <f>SUM(C62:C71)</f>
        <v>6192</v>
      </c>
      <c r="D61" s="187">
        <f>SUM(D62:D71)</f>
        <v>149</v>
      </c>
      <c r="E61" s="188">
        <f t="shared" si="0"/>
        <v>6043</v>
      </c>
    </row>
    <row r="62" s="34" customFormat="1" ht="17.1" customHeight="1" spans="1:5">
      <c r="A62" s="186">
        <v>2010601</v>
      </c>
      <c r="B62" s="186" t="s">
        <v>128</v>
      </c>
      <c r="C62" s="187">
        <v>690</v>
      </c>
      <c r="D62" s="184">
        <v>63</v>
      </c>
      <c r="E62" s="190">
        <f t="shared" si="0"/>
        <v>627</v>
      </c>
    </row>
    <row r="63" s="34" customFormat="1" ht="17.1" customHeight="1" spans="1:5">
      <c r="A63" s="186">
        <v>2010602</v>
      </c>
      <c r="B63" s="186" t="s">
        <v>129</v>
      </c>
      <c r="C63" s="187">
        <v>1635</v>
      </c>
      <c r="D63" s="184"/>
      <c r="E63" s="190">
        <f t="shared" si="0"/>
        <v>1635</v>
      </c>
    </row>
    <row r="64" s="34" customFormat="1" ht="17.1" hidden="1" customHeight="1" spans="1:5">
      <c r="A64" s="186">
        <v>2010603</v>
      </c>
      <c r="B64" s="186" t="s">
        <v>130</v>
      </c>
      <c r="C64" s="187">
        <v>0</v>
      </c>
      <c r="D64" s="184"/>
      <c r="E64" s="190">
        <f t="shared" si="0"/>
        <v>0</v>
      </c>
    </row>
    <row r="65" s="34" customFormat="1" ht="17.1" hidden="1" customHeight="1" spans="1:5">
      <c r="A65" s="186">
        <v>2010604</v>
      </c>
      <c r="B65" s="186" t="s">
        <v>166</v>
      </c>
      <c r="C65" s="187">
        <v>0</v>
      </c>
      <c r="D65" s="184"/>
      <c r="E65" s="190">
        <f t="shared" si="0"/>
        <v>0</v>
      </c>
    </row>
    <row r="66" s="34" customFormat="1" ht="17.1" hidden="1" customHeight="1" spans="1:5">
      <c r="A66" s="186">
        <v>2010605</v>
      </c>
      <c r="B66" s="186" t="s">
        <v>167</v>
      </c>
      <c r="C66" s="187">
        <v>0</v>
      </c>
      <c r="D66" s="184"/>
      <c r="E66" s="190">
        <f t="shared" si="0"/>
        <v>0</v>
      </c>
    </row>
    <row r="67" s="34" customFormat="1" ht="17.1" hidden="1" customHeight="1" spans="1:5">
      <c r="A67" s="186">
        <v>2010606</v>
      </c>
      <c r="B67" s="186" t="s">
        <v>168</v>
      </c>
      <c r="C67" s="187">
        <v>0</v>
      </c>
      <c r="D67" s="184"/>
      <c r="E67" s="190">
        <f t="shared" si="0"/>
        <v>0</v>
      </c>
    </row>
    <row r="68" s="34" customFormat="1" ht="17.1" hidden="1" customHeight="1" spans="1:5">
      <c r="A68" s="186">
        <v>2010607</v>
      </c>
      <c r="B68" s="186" t="s">
        <v>169</v>
      </c>
      <c r="C68" s="187">
        <v>0</v>
      </c>
      <c r="D68" s="184"/>
      <c r="E68" s="190">
        <f t="shared" si="0"/>
        <v>0</v>
      </c>
    </row>
    <row r="69" s="34" customFormat="1" ht="17.1" hidden="1" customHeight="1" spans="1:5">
      <c r="A69" s="186">
        <v>2010608</v>
      </c>
      <c r="B69" s="186" t="s">
        <v>170</v>
      </c>
      <c r="C69" s="187">
        <v>0</v>
      </c>
      <c r="D69" s="184"/>
      <c r="E69" s="190">
        <f t="shared" si="0"/>
        <v>0</v>
      </c>
    </row>
    <row r="70" s="34" customFormat="1" ht="17.1" hidden="1" customHeight="1" spans="1:5">
      <c r="A70" s="186">
        <v>2010650</v>
      </c>
      <c r="B70" s="186" t="s">
        <v>137</v>
      </c>
      <c r="C70" s="187">
        <v>0</v>
      </c>
      <c r="D70" s="184"/>
      <c r="E70" s="190">
        <f t="shared" ref="E70:E133" si="1">C70-D70</f>
        <v>0</v>
      </c>
    </row>
    <row r="71" s="34" customFormat="1" ht="17.1" customHeight="1" spans="1:5">
      <c r="A71" s="186">
        <v>2010699</v>
      </c>
      <c r="B71" s="186" t="s">
        <v>171</v>
      </c>
      <c r="C71" s="187">
        <v>3867</v>
      </c>
      <c r="D71" s="184">
        <v>86</v>
      </c>
      <c r="E71" s="190">
        <f t="shared" si="1"/>
        <v>3781</v>
      </c>
    </row>
    <row r="72" s="34" customFormat="1" ht="17.1" customHeight="1" spans="1:5">
      <c r="A72" s="186">
        <v>20107</v>
      </c>
      <c r="B72" s="189" t="s">
        <v>172</v>
      </c>
      <c r="C72" s="187">
        <f>SUM(C73:C83)</f>
        <v>5953</v>
      </c>
      <c r="D72" s="187">
        <f>SUM(D73:D83)</f>
        <v>0</v>
      </c>
      <c r="E72" s="188">
        <f t="shared" si="1"/>
        <v>5953</v>
      </c>
    </row>
    <row r="73" s="34" customFormat="1" ht="17.1" hidden="1" customHeight="1" spans="1:5">
      <c r="A73" s="186">
        <v>2010701</v>
      </c>
      <c r="B73" s="186" t="s">
        <v>128</v>
      </c>
      <c r="C73" s="187">
        <v>0</v>
      </c>
      <c r="D73" s="184"/>
      <c r="E73" s="190">
        <f t="shared" si="1"/>
        <v>0</v>
      </c>
    </row>
    <row r="74" s="34" customFormat="1" ht="17.1" hidden="1" customHeight="1" spans="1:5">
      <c r="A74" s="186">
        <v>2010702</v>
      </c>
      <c r="B74" s="186" t="s">
        <v>129</v>
      </c>
      <c r="C74" s="187">
        <v>0</v>
      </c>
      <c r="D74" s="184"/>
      <c r="E74" s="190">
        <f t="shared" si="1"/>
        <v>0</v>
      </c>
    </row>
    <row r="75" s="34" customFormat="1" ht="17.1" hidden="1" customHeight="1" spans="1:5">
      <c r="A75" s="186">
        <v>2010703</v>
      </c>
      <c r="B75" s="186" t="s">
        <v>130</v>
      </c>
      <c r="C75" s="187">
        <v>0</v>
      </c>
      <c r="D75" s="184"/>
      <c r="E75" s="190">
        <f t="shared" si="1"/>
        <v>0</v>
      </c>
    </row>
    <row r="76" s="34" customFormat="1" ht="17.1" hidden="1" customHeight="1" spans="1:5">
      <c r="A76" s="186">
        <v>2010704</v>
      </c>
      <c r="B76" s="186" t="s">
        <v>173</v>
      </c>
      <c r="C76" s="187">
        <v>0</v>
      </c>
      <c r="D76" s="184"/>
      <c r="E76" s="190">
        <f t="shared" si="1"/>
        <v>0</v>
      </c>
    </row>
    <row r="77" s="34" customFormat="1" ht="17.1" hidden="1" customHeight="1" spans="1:5">
      <c r="A77" s="186">
        <v>2010705</v>
      </c>
      <c r="B77" s="186" t="s">
        <v>174</v>
      </c>
      <c r="C77" s="187">
        <v>0</v>
      </c>
      <c r="D77" s="184"/>
      <c r="E77" s="190">
        <f t="shared" si="1"/>
        <v>0</v>
      </c>
    </row>
    <row r="78" s="34" customFormat="1" ht="17.1" hidden="1" customHeight="1" spans="1:5">
      <c r="A78" s="186">
        <v>2010706</v>
      </c>
      <c r="B78" s="186" t="s">
        <v>175</v>
      </c>
      <c r="C78" s="187">
        <v>0</v>
      </c>
      <c r="D78" s="184"/>
      <c r="E78" s="190">
        <f t="shared" si="1"/>
        <v>0</v>
      </c>
    </row>
    <row r="79" s="34" customFormat="1" ht="17.1" hidden="1" customHeight="1" spans="1:5">
      <c r="A79" s="186">
        <v>2010707</v>
      </c>
      <c r="B79" s="186" t="s">
        <v>176</v>
      </c>
      <c r="C79" s="187">
        <v>0</v>
      </c>
      <c r="D79" s="184"/>
      <c r="E79" s="190">
        <f t="shared" si="1"/>
        <v>0</v>
      </c>
    </row>
    <row r="80" s="34" customFormat="1" ht="17.1" hidden="1" customHeight="1" spans="1:5">
      <c r="A80" s="186">
        <v>2010708</v>
      </c>
      <c r="B80" s="186" t="s">
        <v>177</v>
      </c>
      <c r="C80" s="187">
        <v>0</v>
      </c>
      <c r="D80" s="184"/>
      <c r="E80" s="190">
        <f t="shared" si="1"/>
        <v>0</v>
      </c>
    </row>
    <row r="81" s="34" customFormat="1" ht="17.1" hidden="1" customHeight="1" spans="1:5">
      <c r="A81" s="186">
        <v>2010709</v>
      </c>
      <c r="B81" s="186" t="s">
        <v>169</v>
      </c>
      <c r="C81" s="187">
        <v>0</v>
      </c>
      <c r="D81" s="184"/>
      <c r="E81" s="190">
        <f t="shared" si="1"/>
        <v>0</v>
      </c>
    </row>
    <row r="82" s="34" customFormat="1" ht="17.1" hidden="1" customHeight="1" spans="1:5">
      <c r="A82" s="186">
        <v>2010750</v>
      </c>
      <c r="B82" s="186" t="s">
        <v>137</v>
      </c>
      <c r="C82" s="187">
        <v>0</v>
      </c>
      <c r="D82" s="184"/>
      <c r="E82" s="190">
        <f t="shared" si="1"/>
        <v>0</v>
      </c>
    </row>
    <row r="83" s="34" customFormat="1" ht="17.1" customHeight="1" spans="1:5">
      <c r="A83" s="186">
        <v>2010799</v>
      </c>
      <c r="B83" s="186" t="s">
        <v>178</v>
      </c>
      <c r="C83" s="187">
        <v>5953</v>
      </c>
      <c r="D83" s="184"/>
      <c r="E83" s="190">
        <f t="shared" si="1"/>
        <v>5953</v>
      </c>
    </row>
    <row r="84" s="34" customFormat="1" ht="17.1" customHeight="1" spans="1:5">
      <c r="A84" s="186">
        <v>20108</v>
      </c>
      <c r="B84" s="189" t="s">
        <v>179</v>
      </c>
      <c r="C84" s="187">
        <f>SUM(C85:C92)</f>
        <v>928</v>
      </c>
      <c r="D84" s="187">
        <f>SUM(D85:D92)</f>
        <v>0</v>
      </c>
      <c r="E84" s="188">
        <f t="shared" si="1"/>
        <v>928</v>
      </c>
    </row>
    <row r="85" s="34" customFormat="1" ht="17.1" customHeight="1" spans="1:5">
      <c r="A85" s="186">
        <v>2010801</v>
      </c>
      <c r="B85" s="186" t="s">
        <v>128</v>
      </c>
      <c r="C85" s="187">
        <v>540</v>
      </c>
      <c r="D85" s="184"/>
      <c r="E85" s="190">
        <f t="shared" si="1"/>
        <v>540</v>
      </c>
    </row>
    <row r="86" s="34" customFormat="1" ht="17.1" hidden="1" customHeight="1" spans="1:5">
      <c r="A86" s="186">
        <v>2010802</v>
      </c>
      <c r="B86" s="186" t="s">
        <v>129</v>
      </c>
      <c r="C86" s="187">
        <v>0</v>
      </c>
      <c r="D86" s="184"/>
      <c r="E86" s="190">
        <f t="shared" si="1"/>
        <v>0</v>
      </c>
    </row>
    <row r="87" s="34" customFormat="1" ht="17.1" hidden="1" customHeight="1" spans="1:5">
      <c r="A87" s="186">
        <v>2010803</v>
      </c>
      <c r="B87" s="186" t="s">
        <v>130</v>
      </c>
      <c r="C87" s="187">
        <v>0</v>
      </c>
      <c r="D87" s="184"/>
      <c r="E87" s="190">
        <f t="shared" si="1"/>
        <v>0</v>
      </c>
    </row>
    <row r="88" s="34" customFormat="1" ht="17.1" hidden="1" customHeight="1" spans="1:5">
      <c r="A88" s="186">
        <v>2010804</v>
      </c>
      <c r="B88" s="186" t="s">
        <v>180</v>
      </c>
      <c r="C88" s="187">
        <v>0</v>
      </c>
      <c r="D88" s="184"/>
      <c r="E88" s="190">
        <f t="shared" si="1"/>
        <v>0</v>
      </c>
    </row>
    <row r="89" s="34" customFormat="1" ht="17.1" hidden="1" customHeight="1" spans="1:5">
      <c r="A89" s="186">
        <v>2010805</v>
      </c>
      <c r="B89" s="186" t="s">
        <v>181</v>
      </c>
      <c r="C89" s="187">
        <v>0</v>
      </c>
      <c r="D89" s="184"/>
      <c r="E89" s="190">
        <f t="shared" si="1"/>
        <v>0</v>
      </c>
    </row>
    <row r="90" s="34" customFormat="1" ht="17.1" hidden="1" customHeight="1" spans="1:5">
      <c r="A90" s="186">
        <v>2010806</v>
      </c>
      <c r="B90" s="186" t="s">
        <v>169</v>
      </c>
      <c r="C90" s="187">
        <v>0</v>
      </c>
      <c r="D90" s="184"/>
      <c r="E90" s="190">
        <f t="shared" si="1"/>
        <v>0</v>
      </c>
    </row>
    <row r="91" s="34" customFormat="1" ht="17.1" hidden="1" customHeight="1" spans="1:5">
      <c r="A91" s="186">
        <v>2010850</v>
      </c>
      <c r="B91" s="186" t="s">
        <v>137</v>
      </c>
      <c r="C91" s="187">
        <v>0</v>
      </c>
      <c r="D91" s="184"/>
      <c r="E91" s="190">
        <f t="shared" si="1"/>
        <v>0</v>
      </c>
    </row>
    <row r="92" s="34" customFormat="1" ht="17.1" customHeight="1" spans="1:5">
      <c r="A92" s="186">
        <v>2010899</v>
      </c>
      <c r="B92" s="186" t="s">
        <v>182</v>
      </c>
      <c r="C92" s="187">
        <v>388</v>
      </c>
      <c r="D92" s="184"/>
      <c r="E92" s="190">
        <f t="shared" si="1"/>
        <v>388</v>
      </c>
    </row>
    <row r="93" s="34" customFormat="1" ht="17.1" hidden="1" customHeight="1" spans="1:5">
      <c r="A93" s="186">
        <v>20109</v>
      </c>
      <c r="B93" s="189" t="s">
        <v>183</v>
      </c>
      <c r="C93" s="187">
        <f>SUM(C94:C105)</f>
        <v>0</v>
      </c>
      <c r="D93" s="187">
        <f>SUM(D94:D105)</f>
        <v>0</v>
      </c>
      <c r="E93" s="188">
        <f t="shared" si="1"/>
        <v>0</v>
      </c>
    </row>
    <row r="94" s="34" customFormat="1" ht="17.1" hidden="1" customHeight="1" spans="1:5">
      <c r="A94" s="186">
        <v>2010901</v>
      </c>
      <c r="B94" s="186" t="s">
        <v>128</v>
      </c>
      <c r="C94" s="187">
        <v>0</v>
      </c>
      <c r="D94" s="184"/>
      <c r="E94" s="190">
        <f t="shared" si="1"/>
        <v>0</v>
      </c>
    </row>
    <row r="95" s="34" customFormat="1" ht="17.1" hidden="1" customHeight="1" spans="1:5">
      <c r="A95" s="186">
        <v>2010902</v>
      </c>
      <c r="B95" s="186" t="s">
        <v>129</v>
      </c>
      <c r="C95" s="187">
        <v>0</v>
      </c>
      <c r="D95" s="184"/>
      <c r="E95" s="190">
        <f t="shared" si="1"/>
        <v>0</v>
      </c>
    </row>
    <row r="96" s="34" customFormat="1" ht="17.1" hidden="1" customHeight="1" spans="1:5">
      <c r="A96" s="186">
        <v>2010903</v>
      </c>
      <c r="B96" s="186" t="s">
        <v>130</v>
      </c>
      <c r="C96" s="187">
        <v>0</v>
      </c>
      <c r="D96" s="184"/>
      <c r="E96" s="190">
        <f t="shared" si="1"/>
        <v>0</v>
      </c>
    </row>
    <row r="97" s="34" customFormat="1" ht="17.1" hidden="1" customHeight="1" spans="1:5">
      <c r="A97" s="186">
        <v>2010905</v>
      </c>
      <c r="B97" s="186" t="s">
        <v>184</v>
      </c>
      <c r="C97" s="187">
        <v>0</v>
      </c>
      <c r="D97" s="184"/>
      <c r="E97" s="190">
        <f t="shared" si="1"/>
        <v>0</v>
      </c>
    </row>
    <row r="98" s="34" customFormat="1" ht="17.1" hidden="1" customHeight="1" spans="1:5">
      <c r="A98" s="186">
        <v>2010907</v>
      </c>
      <c r="B98" s="186" t="s">
        <v>185</v>
      </c>
      <c r="C98" s="187">
        <v>0</v>
      </c>
      <c r="D98" s="184"/>
      <c r="E98" s="190">
        <f t="shared" si="1"/>
        <v>0</v>
      </c>
    </row>
    <row r="99" s="34" customFormat="1" ht="17.1" hidden="1" customHeight="1" spans="1:5">
      <c r="A99" s="186">
        <v>2010908</v>
      </c>
      <c r="B99" s="186" t="s">
        <v>169</v>
      </c>
      <c r="C99" s="187">
        <v>0</v>
      </c>
      <c r="D99" s="184"/>
      <c r="E99" s="190">
        <f t="shared" si="1"/>
        <v>0</v>
      </c>
    </row>
    <row r="100" s="34" customFormat="1" ht="17.1" hidden="1" customHeight="1" spans="1:5">
      <c r="A100" s="186">
        <v>2010909</v>
      </c>
      <c r="B100" s="186" t="s">
        <v>186</v>
      </c>
      <c r="C100" s="187">
        <v>0</v>
      </c>
      <c r="D100" s="184"/>
      <c r="E100" s="190">
        <f t="shared" si="1"/>
        <v>0</v>
      </c>
    </row>
    <row r="101" s="34" customFormat="1" ht="17.1" hidden="1" customHeight="1" spans="1:5">
      <c r="A101" s="186">
        <v>2010910</v>
      </c>
      <c r="B101" s="186" t="s">
        <v>187</v>
      </c>
      <c r="C101" s="187">
        <v>0</v>
      </c>
      <c r="D101" s="184"/>
      <c r="E101" s="190">
        <f t="shared" si="1"/>
        <v>0</v>
      </c>
    </row>
    <row r="102" s="34" customFormat="1" ht="17.1" hidden="1" customHeight="1" spans="1:5">
      <c r="A102" s="186">
        <v>2010911</v>
      </c>
      <c r="B102" s="186" t="s">
        <v>188</v>
      </c>
      <c r="C102" s="187">
        <v>0</v>
      </c>
      <c r="D102" s="184"/>
      <c r="E102" s="190">
        <f t="shared" si="1"/>
        <v>0</v>
      </c>
    </row>
    <row r="103" s="34" customFormat="1" ht="17.1" hidden="1" customHeight="1" spans="1:5">
      <c r="A103" s="186">
        <v>2010912</v>
      </c>
      <c r="B103" s="186" t="s">
        <v>189</v>
      </c>
      <c r="C103" s="187">
        <v>0</v>
      </c>
      <c r="D103" s="184"/>
      <c r="E103" s="190">
        <f t="shared" si="1"/>
        <v>0</v>
      </c>
    </row>
    <row r="104" s="34" customFormat="1" ht="17.1" hidden="1" customHeight="1" spans="1:5">
      <c r="A104" s="186">
        <v>2010950</v>
      </c>
      <c r="B104" s="186" t="s">
        <v>137</v>
      </c>
      <c r="C104" s="187">
        <v>0</v>
      </c>
      <c r="D104" s="184"/>
      <c r="E104" s="190">
        <f t="shared" si="1"/>
        <v>0</v>
      </c>
    </row>
    <row r="105" s="34" customFormat="1" ht="17.1" hidden="1" customHeight="1" spans="1:5">
      <c r="A105" s="186">
        <v>2010999</v>
      </c>
      <c r="B105" s="186" t="s">
        <v>190</v>
      </c>
      <c r="C105" s="187">
        <v>0</v>
      </c>
      <c r="D105" s="184"/>
      <c r="E105" s="190">
        <f t="shared" si="1"/>
        <v>0</v>
      </c>
    </row>
    <row r="106" s="34" customFormat="1" ht="17.1" customHeight="1" spans="1:5">
      <c r="A106" s="186">
        <v>20110</v>
      </c>
      <c r="B106" s="189" t="s">
        <v>191</v>
      </c>
      <c r="C106" s="187">
        <f>SUM(C107:C115)</f>
        <v>336</v>
      </c>
      <c r="D106" s="187">
        <f>SUM(D107:D115)</f>
        <v>0</v>
      </c>
      <c r="E106" s="188">
        <f t="shared" si="1"/>
        <v>336</v>
      </c>
    </row>
    <row r="107" s="34" customFormat="1" ht="17.1" customHeight="1" spans="1:5">
      <c r="A107" s="186">
        <v>2011001</v>
      </c>
      <c r="B107" s="186" t="s">
        <v>128</v>
      </c>
      <c r="C107" s="187">
        <v>152</v>
      </c>
      <c r="D107" s="184"/>
      <c r="E107" s="190">
        <f t="shared" si="1"/>
        <v>152</v>
      </c>
    </row>
    <row r="108" s="34" customFormat="1" ht="17.1" customHeight="1" spans="1:5">
      <c r="A108" s="186">
        <v>2011002</v>
      </c>
      <c r="B108" s="186" t="s">
        <v>129</v>
      </c>
      <c r="C108" s="187">
        <v>127</v>
      </c>
      <c r="D108" s="184"/>
      <c r="E108" s="190">
        <f t="shared" si="1"/>
        <v>127</v>
      </c>
    </row>
    <row r="109" s="34" customFormat="1" ht="17.1" hidden="1" customHeight="1" spans="1:5">
      <c r="A109" s="186">
        <v>2011003</v>
      </c>
      <c r="B109" s="186" t="s">
        <v>130</v>
      </c>
      <c r="C109" s="187">
        <v>0</v>
      </c>
      <c r="D109" s="184"/>
      <c r="E109" s="190">
        <f t="shared" si="1"/>
        <v>0</v>
      </c>
    </row>
    <row r="110" s="34" customFormat="1" ht="17.1" hidden="1" customHeight="1" spans="1:5">
      <c r="A110" s="186">
        <v>2011004</v>
      </c>
      <c r="B110" s="186" t="s">
        <v>192</v>
      </c>
      <c r="C110" s="187">
        <v>0</v>
      </c>
      <c r="D110" s="184"/>
      <c r="E110" s="190">
        <f t="shared" si="1"/>
        <v>0</v>
      </c>
    </row>
    <row r="111" s="34" customFormat="1" ht="17.1" hidden="1" customHeight="1" spans="1:5">
      <c r="A111" s="186">
        <v>2011005</v>
      </c>
      <c r="B111" s="186" t="s">
        <v>193</v>
      </c>
      <c r="C111" s="187">
        <v>0</v>
      </c>
      <c r="D111" s="184"/>
      <c r="E111" s="190">
        <f t="shared" si="1"/>
        <v>0</v>
      </c>
    </row>
    <row r="112" s="34" customFormat="1" ht="17.1" hidden="1" customHeight="1" spans="1:5">
      <c r="A112" s="186">
        <v>2011007</v>
      </c>
      <c r="B112" s="186" t="s">
        <v>194</v>
      </c>
      <c r="C112" s="187">
        <v>0</v>
      </c>
      <c r="D112" s="184"/>
      <c r="E112" s="190">
        <f t="shared" si="1"/>
        <v>0</v>
      </c>
    </row>
    <row r="113" s="34" customFormat="1" ht="17.1" hidden="1" customHeight="1" spans="1:5">
      <c r="A113" s="186">
        <v>2011008</v>
      </c>
      <c r="B113" s="186" t="s">
        <v>195</v>
      </c>
      <c r="C113" s="187">
        <v>0</v>
      </c>
      <c r="D113" s="184"/>
      <c r="E113" s="190">
        <f t="shared" si="1"/>
        <v>0</v>
      </c>
    </row>
    <row r="114" s="34" customFormat="1" ht="17.1" customHeight="1" spans="1:5">
      <c r="A114" s="186">
        <v>2011050</v>
      </c>
      <c r="B114" s="186" t="s">
        <v>137</v>
      </c>
      <c r="C114" s="187">
        <v>57</v>
      </c>
      <c r="D114" s="184"/>
      <c r="E114" s="190">
        <f t="shared" si="1"/>
        <v>57</v>
      </c>
    </row>
    <row r="115" s="34" customFormat="1" ht="17.1" hidden="1" customHeight="1" spans="1:5">
      <c r="A115" s="186">
        <v>2011099</v>
      </c>
      <c r="B115" s="186" t="s">
        <v>196</v>
      </c>
      <c r="C115" s="187">
        <v>0</v>
      </c>
      <c r="D115" s="184"/>
      <c r="E115" s="190">
        <f t="shared" si="1"/>
        <v>0</v>
      </c>
    </row>
    <row r="116" s="34" customFormat="1" ht="17.1" customHeight="1" spans="1:5">
      <c r="A116" s="186">
        <v>20111</v>
      </c>
      <c r="B116" s="189" t="s">
        <v>197</v>
      </c>
      <c r="C116" s="187">
        <f>SUM(C117:C124)</f>
        <v>3358</v>
      </c>
      <c r="D116" s="187">
        <f>SUM(D117:D124)</f>
        <v>0</v>
      </c>
      <c r="E116" s="188">
        <f t="shared" si="1"/>
        <v>3358</v>
      </c>
    </row>
    <row r="117" s="34" customFormat="1" ht="17.1" customHeight="1" spans="1:5">
      <c r="A117" s="186">
        <v>2011101</v>
      </c>
      <c r="B117" s="186" t="s">
        <v>128</v>
      </c>
      <c r="C117" s="187">
        <v>1648</v>
      </c>
      <c r="D117" s="184"/>
      <c r="E117" s="190">
        <f t="shared" si="1"/>
        <v>1648</v>
      </c>
    </row>
    <row r="118" s="34" customFormat="1" ht="17.1" customHeight="1" spans="1:5">
      <c r="A118" s="186">
        <v>2011102</v>
      </c>
      <c r="B118" s="186" t="s">
        <v>129</v>
      </c>
      <c r="C118" s="187">
        <v>497</v>
      </c>
      <c r="D118" s="184"/>
      <c r="E118" s="190">
        <f t="shared" si="1"/>
        <v>497</v>
      </c>
    </row>
    <row r="119" s="34" customFormat="1" ht="17.1" hidden="1" customHeight="1" spans="1:5">
      <c r="A119" s="186">
        <v>2011103</v>
      </c>
      <c r="B119" s="186" t="s">
        <v>130</v>
      </c>
      <c r="C119" s="187">
        <v>0</v>
      </c>
      <c r="D119" s="184"/>
      <c r="E119" s="190">
        <f t="shared" si="1"/>
        <v>0</v>
      </c>
    </row>
    <row r="120" s="34" customFormat="1" ht="17.1" customHeight="1" spans="1:5">
      <c r="A120" s="186">
        <v>2011104</v>
      </c>
      <c r="B120" s="186" t="s">
        <v>198</v>
      </c>
      <c r="C120" s="187">
        <v>145</v>
      </c>
      <c r="D120" s="184"/>
      <c r="E120" s="190">
        <f t="shared" si="1"/>
        <v>145</v>
      </c>
    </row>
    <row r="121" s="34" customFormat="1" ht="17.1" hidden="1" customHeight="1" spans="1:5">
      <c r="A121" s="186">
        <v>2011105</v>
      </c>
      <c r="B121" s="186" t="s">
        <v>199</v>
      </c>
      <c r="C121" s="187">
        <v>0</v>
      </c>
      <c r="D121" s="184"/>
      <c r="E121" s="190">
        <f t="shared" si="1"/>
        <v>0</v>
      </c>
    </row>
    <row r="122" s="34" customFormat="1" ht="17.1" hidden="1" customHeight="1" spans="1:5">
      <c r="A122" s="186">
        <v>2011106</v>
      </c>
      <c r="B122" s="186" t="s">
        <v>200</v>
      </c>
      <c r="C122" s="187">
        <v>0</v>
      </c>
      <c r="D122" s="184"/>
      <c r="E122" s="190">
        <f t="shared" si="1"/>
        <v>0</v>
      </c>
    </row>
    <row r="123" s="34" customFormat="1" ht="17.1" hidden="1" customHeight="1" spans="1:5">
      <c r="A123" s="186">
        <v>2011150</v>
      </c>
      <c r="B123" s="186" t="s">
        <v>137</v>
      </c>
      <c r="C123" s="187">
        <v>0</v>
      </c>
      <c r="D123" s="184"/>
      <c r="E123" s="190">
        <f t="shared" si="1"/>
        <v>0</v>
      </c>
    </row>
    <row r="124" s="34" customFormat="1" ht="17.1" customHeight="1" spans="1:5">
      <c r="A124" s="186">
        <v>2011199</v>
      </c>
      <c r="B124" s="186" t="s">
        <v>201</v>
      </c>
      <c r="C124" s="187">
        <v>1068</v>
      </c>
      <c r="D124" s="184"/>
      <c r="E124" s="190">
        <f t="shared" si="1"/>
        <v>1068</v>
      </c>
    </row>
    <row r="125" s="34" customFormat="1" ht="17.1" customHeight="1" spans="1:5">
      <c r="A125" s="186">
        <v>20113</v>
      </c>
      <c r="B125" s="189" t="s">
        <v>202</v>
      </c>
      <c r="C125" s="187">
        <f>SUM(C126:C135)</f>
        <v>1511</v>
      </c>
      <c r="D125" s="187">
        <f>SUM(D126:D135)</f>
        <v>0</v>
      </c>
      <c r="E125" s="188">
        <f t="shared" si="1"/>
        <v>1511</v>
      </c>
    </row>
    <row r="126" s="34" customFormat="1" ht="17.1" hidden="1" customHeight="1" spans="1:5">
      <c r="A126" s="186">
        <v>2011301</v>
      </c>
      <c r="B126" s="186" t="s">
        <v>128</v>
      </c>
      <c r="C126" s="187">
        <v>0</v>
      </c>
      <c r="D126" s="184"/>
      <c r="E126" s="190">
        <f t="shared" si="1"/>
        <v>0</v>
      </c>
    </row>
    <row r="127" s="34" customFormat="1" ht="17.1" customHeight="1" spans="1:5">
      <c r="A127" s="186">
        <v>2011302</v>
      </c>
      <c r="B127" s="186" t="s">
        <v>129</v>
      </c>
      <c r="C127" s="187">
        <v>50</v>
      </c>
      <c r="D127" s="184"/>
      <c r="E127" s="190">
        <f t="shared" si="1"/>
        <v>50</v>
      </c>
    </row>
    <row r="128" s="34" customFormat="1" ht="17.1" hidden="1" customHeight="1" spans="1:5">
      <c r="A128" s="186">
        <v>2011303</v>
      </c>
      <c r="B128" s="186" t="s">
        <v>130</v>
      </c>
      <c r="C128" s="187">
        <v>0</v>
      </c>
      <c r="D128" s="184"/>
      <c r="E128" s="190">
        <f t="shared" si="1"/>
        <v>0</v>
      </c>
    </row>
    <row r="129" s="34" customFormat="1" ht="17.1" hidden="1" customHeight="1" spans="1:5">
      <c r="A129" s="186">
        <v>2011304</v>
      </c>
      <c r="B129" s="186" t="s">
        <v>203</v>
      </c>
      <c r="C129" s="187">
        <v>0</v>
      </c>
      <c r="D129" s="184"/>
      <c r="E129" s="190">
        <f t="shared" si="1"/>
        <v>0</v>
      </c>
    </row>
    <row r="130" s="34" customFormat="1" ht="17.1" hidden="1" customHeight="1" spans="1:5">
      <c r="A130" s="186">
        <v>2011305</v>
      </c>
      <c r="B130" s="186" t="s">
        <v>204</v>
      </c>
      <c r="C130" s="187">
        <v>0</v>
      </c>
      <c r="D130" s="184"/>
      <c r="E130" s="190">
        <f t="shared" si="1"/>
        <v>0</v>
      </c>
    </row>
    <row r="131" s="34" customFormat="1" ht="17.1" hidden="1" customHeight="1" spans="1:5">
      <c r="A131" s="186">
        <v>2011306</v>
      </c>
      <c r="B131" s="186" t="s">
        <v>205</v>
      </c>
      <c r="C131" s="187">
        <v>0</v>
      </c>
      <c r="D131" s="184"/>
      <c r="E131" s="190">
        <f t="shared" si="1"/>
        <v>0</v>
      </c>
    </row>
    <row r="132" s="34" customFormat="1" ht="17.1" hidden="1" customHeight="1" spans="1:5">
      <c r="A132" s="186">
        <v>2011307</v>
      </c>
      <c r="B132" s="186" t="s">
        <v>206</v>
      </c>
      <c r="C132" s="187">
        <v>0</v>
      </c>
      <c r="D132" s="184"/>
      <c r="E132" s="190">
        <f t="shared" si="1"/>
        <v>0</v>
      </c>
    </row>
    <row r="133" s="34" customFormat="1" ht="17.1" customHeight="1" spans="1:5">
      <c r="A133" s="186">
        <v>2011308</v>
      </c>
      <c r="B133" s="186" t="s">
        <v>207</v>
      </c>
      <c r="C133" s="187">
        <v>414</v>
      </c>
      <c r="D133" s="184"/>
      <c r="E133" s="190">
        <f t="shared" si="1"/>
        <v>414</v>
      </c>
    </row>
    <row r="134" s="34" customFormat="1" ht="17.1" hidden="1" customHeight="1" spans="1:5">
      <c r="A134" s="186">
        <v>2011350</v>
      </c>
      <c r="B134" s="186" t="s">
        <v>137</v>
      </c>
      <c r="C134" s="187">
        <v>0</v>
      </c>
      <c r="D134" s="184"/>
      <c r="E134" s="190">
        <f t="shared" ref="E134:E197" si="2">C134-D134</f>
        <v>0</v>
      </c>
    </row>
    <row r="135" s="34" customFormat="1" ht="17.1" customHeight="1" spans="1:5">
      <c r="A135" s="186">
        <v>2011399</v>
      </c>
      <c r="B135" s="186" t="s">
        <v>208</v>
      </c>
      <c r="C135" s="187">
        <v>1047</v>
      </c>
      <c r="D135" s="184"/>
      <c r="E135" s="190">
        <f t="shared" si="2"/>
        <v>1047</v>
      </c>
    </row>
    <row r="136" s="34" customFormat="1" ht="17.1" hidden="1" customHeight="1" spans="1:5">
      <c r="A136" s="186">
        <v>20114</v>
      </c>
      <c r="B136" s="189" t="s">
        <v>209</v>
      </c>
      <c r="C136" s="187">
        <f>SUM(C137:C149)</f>
        <v>0</v>
      </c>
      <c r="D136" s="187">
        <f>SUM(D137:D149)</f>
        <v>0</v>
      </c>
      <c r="E136" s="188">
        <f t="shared" si="2"/>
        <v>0</v>
      </c>
    </row>
    <row r="137" s="34" customFormat="1" ht="17.1" hidden="1" customHeight="1" spans="1:5">
      <c r="A137" s="186">
        <v>2011401</v>
      </c>
      <c r="B137" s="186" t="s">
        <v>128</v>
      </c>
      <c r="C137" s="187">
        <v>0</v>
      </c>
      <c r="D137" s="184"/>
      <c r="E137" s="190">
        <f t="shared" si="2"/>
        <v>0</v>
      </c>
    </row>
    <row r="138" s="34" customFormat="1" ht="17.1" hidden="1" customHeight="1" spans="1:5">
      <c r="A138" s="186">
        <v>2011402</v>
      </c>
      <c r="B138" s="186" t="s">
        <v>129</v>
      </c>
      <c r="C138" s="187">
        <v>0</v>
      </c>
      <c r="D138" s="184"/>
      <c r="E138" s="190">
        <f t="shared" si="2"/>
        <v>0</v>
      </c>
    </row>
    <row r="139" s="34" customFormat="1" ht="17.1" hidden="1" customHeight="1" spans="1:5">
      <c r="A139" s="186">
        <v>2011403</v>
      </c>
      <c r="B139" s="186" t="s">
        <v>130</v>
      </c>
      <c r="C139" s="187">
        <v>0</v>
      </c>
      <c r="D139" s="184"/>
      <c r="E139" s="190">
        <f t="shared" si="2"/>
        <v>0</v>
      </c>
    </row>
    <row r="140" s="34" customFormat="1" ht="17.1" hidden="1" customHeight="1" spans="1:5">
      <c r="A140" s="186">
        <v>2011404</v>
      </c>
      <c r="B140" s="186" t="s">
        <v>210</v>
      </c>
      <c r="C140" s="187">
        <v>0</v>
      </c>
      <c r="D140" s="184"/>
      <c r="E140" s="190">
        <f t="shared" si="2"/>
        <v>0</v>
      </c>
    </row>
    <row r="141" s="34" customFormat="1" ht="17.1" hidden="1" customHeight="1" spans="1:5">
      <c r="A141" s="186">
        <v>2011405</v>
      </c>
      <c r="B141" s="186" t="s">
        <v>211</v>
      </c>
      <c r="C141" s="187">
        <v>0</v>
      </c>
      <c r="D141" s="184"/>
      <c r="E141" s="190">
        <f t="shared" si="2"/>
        <v>0</v>
      </c>
    </row>
    <row r="142" s="34" customFormat="1" ht="17.1" hidden="1" customHeight="1" spans="1:5">
      <c r="A142" s="186">
        <v>2011406</v>
      </c>
      <c r="B142" s="186" t="s">
        <v>212</v>
      </c>
      <c r="C142" s="187">
        <v>0</v>
      </c>
      <c r="D142" s="184"/>
      <c r="E142" s="190">
        <f t="shared" si="2"/>
        <v>0</v>
      </c>
    </row>
    <row r="143" s="34" customFormat="1" ht="17.1" hidden="1" customHeight="1" spans="1:5">
      <c r="A143" s="186">
        <v>2011407</v>
      </c>
      <c r="B143" s="186" t="s">
        <v>213</v>
      </c>
      <c r="C143" s="187">
        <v>0</v>
      </c>
      <c r="D143" s="184"/>
      <c r="E143" s="190">
        <f t="shared" si="2"/>
        <v>0</v>
      </c>
    </row>
    <row r="144" s="34" customFormat="1" ht="17.1" hidden="1" customHeight="1" spans="1:5">
      <c r="A144" s="186">
        <v>2011408</v>
      </c>
      <c r="B144" s="186" t="s">
        <v>214</v>
      </c>
      <c r="C144" s="187">
        <v>0</v>
      </c>
      <c r="D144" s="184"/>
      <c r="E144" s="190">
        <f t="shared" si="2"/>
        <v>0</v>
      </c>
    </row>
    <row r="145" s="34" customFormat="1" ht="17.1" hidden="1" customHeight="1" spans="1:5">
      <c r="A145" s="186">
        <v>2011409</v>
      </c>
      <c r="B145" s="186" t="s">
        <v>215</v>
      </c>
      <c r="C145" s="187">
        <v>0</v>
      </c>
      <c r="D145" s="184"/>
      <c r="E145" s="190">
        <f t="shared" si="2"/>
        <v>0</v>
      </c>
    </row>
    <row r="146" s="34" customFormat="1" ht="17.1" hidden="1" customHeight="1" spans="1:5">
      <c r="A146" s="186">
        <v>2011410</v>
      </c>
      <c r="B146" s="186" t="s">
        <v>216</v>
      </c>
      <c r="C146" s="187">
        <v>0</v>
      </c>
      <c r="D146" s="184"/>
      <c r="E146" s="190">
        <f t="shared" si="2"/>
        <v>0</v>
      </c>
    </row>
    <row r="147" s="34" customFormat="1" ht="17.1" hidden="1" customHeight="1" spans="1:5">
      <c r="A147" s="186">
        <v>2011411</v>
      </c>
      <c r="B147" s="186" t="s">
        <v>217</v>
      </c>
      <c r="C147" s="187">
        <v>0</v>
      </c>
      <c r="D147" s="184"/>
      <c r="E147" s="190">
        <f t="shared" si="2"/>
        <v>0</v>
      </c>
    </row>
    <row r="148" s="34" customFormat="1" ht="17.1" hidden="1" customHeight="1" spans="1:5">
      <c r="A148" s="186">
        <v>2011450</v>
      </c>
      <c r="B148" s="186" t="s">
        <v>137</v>
      </c>
      <c r="C148" s="187">
        <v>0</v>
      </c>
      <c r="D148" s="184"/>
      <c r="E148" s="190">
        <f t="shared" si="2"/>
        <v>0</v>
      </c>
    </row>
    <row r="149" s="34" customFormat="1" ht="17.1" hidden="1" customHeight="1" spans="1:5">
      <c r="A149" s="186">
        <v>2011499</v>
      </c>
      <c r="B149" s="186" t="s">
        <v>218</v>
      </c>
      <c r="C149" s="187">
        <v>0</v>
      </c>
      <c r="D149" s="184"/>
      <c r="E149" s="190">
        <f t="shared" si="2"/>
        <v>0</v>
      </c>
    </row>
    <row r="150" s="34" customFormat="1" ht="17.1" hidden="1" customHeight="1" spans="1:5">
      <c r="A150" s="186">
        <v>20123</v>
      </c>
      <c r="B150" s="189" t="s">
        <v>219</v>
      </c>
      <c r="C150" s="187">
        <f>SUM(C151:C156)</f>
        <v>0</v>
      </c>
      <c r="D150" s="187">
        <f>SUM(D151:D156)</f>
        <v>0</v>
      </c>
      <c r="E150" s="188">
        <f t="shared" si="2"/>
        <v>0</v>
      </c>
    </row>
    <row r="151" s="34" customFormat="1" ht="17.1" hidden="1" customHeight="1" spans="1:5">
      <c r="A151" s="186">
        <v>2012301</v>
      </c>
      <c r="B151" s="186" t="s">
        <v>128</v>
      </c>
      <c r="C151" s="187">
        <v>0</v>
      </c>
      <c r="D151" s="184"/>
      <c r="E151" s="190">
        <f t="shared" si="2"/>
        <v>0</v>
      </c>
    </row>
    <row r="152" s="34" customFormat="1" ht="17.1" hidden="1" customHeight="1" spans="1:5">
      <c r="A152" s="186">
        <v>2012302</v>
      </c>
      <c r="B152" s="186" t="s">
        <v>129</v>
      </c>
      <c r="C152" s="187">
        <v>0</v>
      </c>
      <c r="D152" s="184"/>
      <c r="E152" s="190">
        <f t="shared" si="2"/>
        <v>0</v>
      </c>
    </row>
    <row r="153" s="34" customFormat="1" ht="17.1" hidden="1" customHeight="1" spans="1:5">
      <c r="A153" s="186">
        <v>2012303</v>
      </c>
      <c r="B153" s="186" t="s">
        <v>130</v>
      </c>
      <c r="C153" s="187">
        <v>0</v>
      </c>
      <c r="D153" s="184"/>
      <c r="E153" s="190">
        <f t="shared" si="2"/>
        <v>0</v>
      </c>
    </row>
    <row r="154" s="34" customFormat="1" ht="17.1" hidden="1" customHeight="1" spans="1:5">
      <c r="A154" s="186">
        <v>2012304</v>
      </c>
      <c r="B154" s="186" t="s">
        <v>220</v>
      </c>
      <c r="C154" s="187">
        <v>0</v>
      </c>
      <c r="D154" s="184"/>
      <c r="E154" s="190">
        <f t="shared" si="2"/>
        <v>0</v>
      </c>
    </row>
    <row r="155" s="34" customFormat="1" ht="17.1" hidden="1" customHeight="1" spans="1:5">
      <c r="A155" s="186">
        <v>2012350</v>
      </c>
      <c r="B155" s="186" t="s">
        <v>137</v>
      </c>
      <c r="C155" s="187">
        <v>0</v>
      </c>
      <c r="D155" s="184"/>
      <c r="E155" s="190">
        <f t="shared" si="2"/>
        <v>0</v>
      </c>
    </row>
    <row r="156" s="34" customFormat="1" ht="17.1" hidden="1" customHeight="1" spans="1:5">
      <c r="A156" s="186">
        <v>2012399</v>
      </c>
      <c r="B156" s="186" t="s">
        <v>221</v>
      </c>
      <c r="C156" s="187">
        <v>0</v>
      </c>
      <c r="D156" s="184"/>
      <c r="E156" s="190">
        <f t="shared" si="2"/>
        <v>0</v>
      </c>
    </row>
    <row r="157" s="34" customFormat="1" ht="17.1" hidden="1" customHeight="1" spans="1:5">
      <c r="A157" s="186">
        <v>20125</v>
      </c>
      <c r="B157" s="189" t="s">
        <v>222</v>
      </c>
      <c r="C157" s="187">
        <f>SUM(C158:C164)</f>
        <v>0</v>
      </c>
      <c r="D157" s="187">
        <f>SUM(D158:D164)</f>
        <v>0</v>
      </c>
      <c r="E157" s="188">
        <f t="shared" si="2"/>
        <v>0</v>
      </c>
    </row>
    <row r="158" s="34" customFormat="1" ht="17.1" hidden="1" customHeight="1" spans="1:5">
      <c r="A158" s="186">
        <v>2012501</v>
      </c>
      <c r="B158" s="186" t="s">
        <v>128</v>
      </c>
      <c r="C158" s="187">
        <v>0</v>
      </c>
      <c r="D158" s="184"/>
      <c r="E158" s="190">
        <f t="shared" si="2"/>
        <v>0</v>
      </c>
    </row>
    <row r="159" s="34" customFormat="1" ht="17.1" hidden="1" customHeight="1" spans="1:5">
      <c r="A159" s="186">
        <v>2012502</v>
      </c>
      <c r="B159" s="186" t="s">
        <v>129</v>
      </c>
      <c r="C159" s="187">
        <v>0</v>
      </c>
      <c r="D159" s="184"/>
      <c r="E159" s="190">
        <f t="shared" si="2"/>
        <v>0</v>
      </c>
    </row>
    <row r="160" s="34" customFormat="1" ht="17.1" hidden="1" customHeight="1" spans="1:5">
      <c r="A160" s="186">
        <v>2012503</v>
      </c>
      <c r="B160" s="186" t="s">
        <v>130</v>
      </c>
      <c r="C160" s="187">
        <v>0</v>
      </c>
      <c r="D160" s="184"/>
      <c r="E160" s="190">
        <f t="shared" si="2"/>
        <v>0</v>
      </c>
    </row>
    <row r="161" s="34" customFormat="1" ht="17.1" hidden="1" customHeight="1" spans="1:5">
      <c r="A161" s="186">
        <v>2012504</v>
      </c>
      <c r="B161" s="186" t="s">
        <v>223</v>
      </c>
      <c r="C161" s="187">
        <v>0</v>
      </c>
      <c r="D161" s="184"/>
      <c r="E161" s="190">
        <f t="shared" si="2"/>
        <v>0</v>
      </c>
    </row>
    <row r="162" s="34" customFormat="1" ht="17.1" hidden="1" customHeight="1" spans="1:5">
      <c r="A162" s="186">
        <v>2012505</v>
      </c>
      <c r="B162" s="186" t="s">
        <v>224</v>
      </c>
      <c r="C162" s="187">
        <v>0</v>
      </c>
      <c r="D162" s="184"/>
      <c r="E162" s="190">
        <f t="shared" si="2"/>
        <v>0</v>
      </c>
    </row>
    <row r="163" s="34" customFormat="1" ht="17.1" hidden="1" customHeight="1" spans="1:5">
      <c r="A163" s="186">
        <v>2012550</v>
      </c>
      <c r="B163" s="186" t="s">
        <v>137</v>
      </c>
      <c r="C163" s="187">
        <v>0</v>
      </c>
      <c r="D163" s="184"/>
      <c r="E163" s="190">
        <f t="shared" si="2"/>
        <v>0</v>
      </c>
    </row>
    <row r="164" s="34" customFormat="1" ht="17.1" hidden="1" customHeight="1" spans="1:5">
      <c r="A164" s="186">
        <v>2012599</v>
      </c>
      <c r="B164" s="186" t="s">
        <v>225</v>
      </c>
      <c r="C164" s="187">
        <v>0</v>
      </c>
      <c r="D164" s="184"/>
      <c r="E164" s="190">
        <f t="shared" si="2"/>
        <v>0</v>
      </c>
    </row>
    <row r="165" s="34" customFormat="1" ht="17.1" customHeight="1" spans="1:5">
      <c r="A165" s="186">
        <v>20126</v>
      </c>
      <c r="B165" s="189" t="s">
        <v>226</v>
      </c>
      <c r="C165" s="187">
        <f>SUM(C166:C170)</f>
        <v>2557</v>
      </c>
      <c r="D165" s="187">
        <f>SUM(D166:D170)</f>
        <v>0</v>
      </c>
      <c r="E165" s="188">
        <f t="shared" si="2"/>
        <v>2557</v>
      </c>
    </row>
    <row r="166" s="34" customFormat="1" ht="17.1" customHeight="1" spans="1:5">
      <c r="A166" s="186">
        <v>2012601</v>
      </c>
      <c r="B166" s="186" t="s">
        <v>128</v>
      </c>
      <c r="C166" s="187">
        <v>172</v>
      </c>
      <c r="D166" s="184"/>
      <c r="E166" s="190">
        <f t="shared" si="2"/>
        <v>172</v>
      </c>
    </row>
    <row r="167" s="34" customFormat="1" ht="17.1" customHeight="1" spans="1:5">
      <c r="A167" s="186">
        <v>2012602</v>
      </c>
      <c r="B167" s="186" t="s">
        <v>129</v>
      </c>
      <c r="C167" s="187">
        <v>27</v>
      </c>
      <c r="D167" s="184"/>
      <c r="E167" s="190">
        <f t="shared" si="2"/>
        <v>27</v>
      </c>
    </row>
    <row r="168" s="34" customFormat="1" ht="17.1" hidden="1" customHeight="1" spans="1:5">
      <c r="A168" s="186">
        <v>2012603</v>
      </c>
      <c r="B168" s="186" t="s">
        <v>130</v>
      </c>
      <c r="C168" s="187">
        <v>0</v>
      </c>
      <c r="D168" s="184"/>
      <c r="E168" s="190">
        <f t="shared" si="2"/>
        <v>0</v>
      </c>
    </row>
    <row r="169" s="34" customFormat="1" ht="17.1" customHeight="1" spans="1:5">
      <c r="A169" s="186">
        <v>2012604</v>
      </c>
      <c r="B169" s="186" t="s">
        <v>227</v>
      </c>
      <c r="C169" s="187">
        <v>2000</v>
      </c>
      <c r="D169" s="184"/>
      <c r="E169" s="190">
        <f t="shared" si="2"/>
        <v>2000</v>
      </c>
    </row>
    <row r="170" s="34" customFormat="1" ht="17.1" customHeight="1" spans="1:5">
      <c r="A170" s="186">
        <v>2012699</v>
      </c>
      <c r="B170" s="186" t="s">
        <v>228</v>
      </c>
      <c r="C170" s="187">
        <v>358</v>
      </c>
      <c r="D170" s="184"/>
      <c r="E170" s="190">
        <f t="shared" si="2"/>
        <v>358</v>
      </c>
    </row>
    <row r="171" s="34" customFormat="1" ht="17.1" customHeight="1" spans="1:5">
      <c r="A171" s="186">
        <v>20128</v>
      </c>
      <c r="B171" s="189" t="s">
        <v>229</v>
      </c>
      <c r="C171" s="187">
        <f>SUM(C172:C177)</f>
        <v>212</v>
      </c>
      <c r="D171" s="187">
        <f>SUM(D172:D177)</f>
        <v>0</v>
      </c>
      <c r="E171" s="188">
        <f t="shared" si="2"/>
        <v>212</v>
      </c>
    </row>
    <row r="172" s="34" customFormat="1" ht="17.1" hidden="1" customHeight="1" spans="1:5">
      <c r="A172" s="186">
        <v>2012801</v>
      </c>
      <c r="B172" s="186" t="s">
        <v>128</v>
      </c>
      <c r="C172" s="187">
        <v>0</v>
      </c>
      <c r="D172" s="184"/>
      <c r="E172" s="190">
        <f t="shared" si="2"/>
        <v>0</v>
      </c>
    </row>
    <row r="173" s="34" customFormat="1" ht="17.1" customHeight="1" spans="1:5">
      <c r="A173" s="186">
        <v>2012802</v>
      </c>
      <c r="B173" s="186" t="s">
        <v>129</v>
      </c>
      <c r="C173" s="187">
        <v>20</v>
      </c>
      <c r="D173" s="184"/>
      <c r="E173" s="190">
        <f t="shared" si="2"/>
        <v>20</v>
      </c>
    </row>
    <row r="174" s="34" customFormat="1" ht="17.1" hidden="1" customHeight="1" spans="1:5">
      <c r="A174" s="186">
        <v>2012803</v>
      </c>
      <c r="B174" s="186" t="s">
        <v>130</v>
      </c>
      <c r="C174" s="187">
        <v>0</v>
      </c>
      <c r="D174" s="184"/>
      <c r="E174" s="190">
        <f t="shared" si="2"/>
        <v>0</v>
      </c>
    </row>
    <row r="175" s="34" customFormat="1" ht="17.1" hidden="1" customHeight="1" spans="1:5">
      <c r="A175" s="186">
        <v>2012804</v>
      </c>
      <c r="B175" s="186" t="s">
        <v>142</v>
      </c>
      <c r="C175" s="187">
        <v>0</v>
      </c>
      <c r="D175" s="184"/>
      <c r="E175" s="190">
        <f t="shared" si="2"/>
        <v>0</v>
      </c>
    </row>
    <row r="176" s="34" customFormat="1" ht="17.1" hidden="1" customHeight="1" spans="1:5">
      <c r="A176" s="186">
        <v>2012850</v>
      </c>
      <c r="B176" s="186" t="s">
        <v>137</v>
      </c>
      <c r="C176" s="187">
        <v>0</v>
      </c>
      <c r="D176" s="184"/>
      <c r="E176" s="190">
        <f t="shared" si="2"/>
        <v>0</v>
      </c>
    </row>
    <row r="177" s="34" customFormat="1" ht="17.1" customHeight="1" spans="1:5">
      <c r="A177" s="186">
        <v>2012899</v>
      </c>
      <c r="B177" s="186" t="s">
        <v>230</v>
      </c>
      <c r="C177" s="187">
        <v>192</v>
      </c>
      <c r="D177" s="184"/>
      <c r="E177" s="190">
        <f t="shared" si="2"/>
        <v>192</v>
      </c>
    </row>
    <row r="178" s="34" customFormat="1" ht="17.1" customHeight="1" spans="1:5">
      <c r="A178" s="186">
        <v>20129</v>
      </c>
      <c r="B178" s="189" t="s">
        <v>231</v>
      </c>
      <c r="C178" s="187">
        <f>SUM(C179:C184)</f>
        <v>1556</v>
      </c>
      <c r="D178" s="187">
        <f>SUM(D179:D184)</f>
        <v>1034</v>
      </c>
      <c r="E178" s="188">
        <f t="shared" si="2"/>
        <v>522</v>
      </c>
    </row>
    <row r="179" s="34" customFormat="1" ht="17.1" customHeight="1" spans="1:5">
      <c r="A179" s="186">
        <v>2012901</v>
      </c>
      <c r="B179" s="186" t="s">
        <v>128</v>
      </c>
      <c r="C179" s="187">
        <v>276</v>
      </c>
      <c r="D179" s="184"/>
      <c r="E179" s="190">
        <f t="shared" si="2"/>
        <v>276</v>
      </c>
    </row>
    <row r="180" s="34" customFormat="1" ht="17.1" customHeight="1" spans="1:5">
      <c r="A180" s="186">
        <v>2012902</v>
      </c>
      <c r="B180" s="186" t="s">
        <v>129</v>
      </c>
      <c r="C180" s="187">
        <v>246</v>
      </c>
      <c r="D180" s="184"/>
      <c r="E180" s="190">
        <f t="shared" si="2"/>
        <v>246</v>
      </c>
    </row>
    <row r="181" s="34" customFormat="1" ht="17.1" hidden="1" customHeight="1" spans="1:5">
      <c r="A181" s="186">
        <v>2012903</v>
      </c>
      <c r="B181" s="186" t="s">
        <v>130</v>
      </c>
      <c r="C181" s="187">
        <v>0</v>
      </c>
      <c r="D181" s="184"/>
      <c r="E181" s="190">
        <f t="shared" si="2"/>
        <v>0</v>
      </c>
    </row>
    <row r="182" s="34" customFormat="1" ht="17.1" hidden="1" customHeight="1" spans="1:5">
      <c r="A182" s="186">
        <v>2012906</v>
      </c>
      <c r="B182" s="186" t="s">
        <v>232</v>
      </c>
      <c r="C182" s="187">
        <v>0</v>
      </c>
      <c r="D182" s="184"/>
      <c r="E182" s="190">
        <f t="shared" si="2"/>
        <v>0</v>
      </c>
    </row>
    <row r="183" s="34" customFormat="1" ht="17.1" hidden="1" customHeight="1" spans="1:5">
      <c r="A183" s="186">
        <v>2012950</v>
      </c>
      <c r="B183" s="186" t="s">
        <v>137</v>
      </c>
      <c r="C183" s="187">
        <v>0</v>
      </c>
      <c r="D183" s="184"/>
      <c r="E183" s="190">
        <f t="shared" si="2"/>
        <v>0</v>
      </c>
    </row>
    <row r="184" s="34" customFormat="1" ht="17.1" hidden="1" customHeight="1" spans="1:5">
      <c r="A184" s="186">
        <v>2012999</v>
      </c>
      <c r="B184" s="186" t="s">
        <v>233</v>
      </c>
      <c r="C184" s="187">
        <v>1034</v>
      </c>
      <c r="D184" s="184">
        <v>1034</v>
      </c>
      <c r="E184" s="190">
        <f t="shared" si="2"/>
        <v>0</v>
      </c>
    </row>
    <row r="185" s="34" customFormat="1" ht="17.1" customHeight="1" spans="1:5">
      <c r="A185" s="186">
        <v>20131</v>
      </c>
      <c r="B185" s="189" t="s">
        <v>234</v>
      </c>
      <c r="C185" s="187">
        <f>SUM(C186:C191)</f>
        <v>5092</v>
      </c>
      <c r="D185" s="187">
        <f>SUM(D186:D191)</f>
        <v>0</v>
      </c>
      <c r="E185" s="188">
        <f t="shared" si="2"/>
        <v>5092</v>
      </c>
    </row>
    <row r="186" s="34" customFormat="1" ht="17.1" customHeight="1" spans="1:5">
      <c r="A186" s="186">
        <v>2013101</v>
      </c>
      <c r="B186" s="186" t="s">
        <v>128</v>
      </c>
      <c r="C186" s="187">
        <v>451</v>
      </c>
      <c r="D186" s="184"/>
      <c r="E186" s="190">
        <f t="shared" si="2"/>
        <v>451</v>
      </c>
    </row>
    <row r="187" s="34" customFormat="1" ht="17.1" hidden="1" customHeight="1" spans="1:5">
      <c r="A187" s="186">
        <v>2013102</v>
      </c>
      <c r="B187" s="186" t="s">
        <v>129</v>
      </c>
      <c r="C187" s="187">
        <v>0</v>
      </c>
      <c r="D187" s="184"/>
      <c r="E187" s="190">
        <f t="shared" si="2"/>
        <v>0</v>
      </c>
    </row>
    <row r="188" s="34" customFormat="1" ht="17.1" customHeight="1" spans="1:5">
      <c r="A188" s="186">
        <v>2013103</v>
      </c>
      <c r="B188" s="186" t="s">
        <v>130</v>
      </c>
      <c r="C188" s="187">
        <v>441</v>
      </c>
      <c r="D188" s="184"/>
      <c r="E188" s="190">
        <f t="shared" si="2"/>
        <v>441</v>
      </c>
    </row>
    <row r="189" s="34" customFormat="1" ht="17.1" customHeight="1" spans="1:5">
      <c r="A189" s="186">
        <v>2013105</v>
      </c>
      <c r="B189" s="186" t="s">
        <v>235</v>
      </c>
      <c r="C189" s="187">
        <v>3947</v>
      </c>
      <c r="D189" s="184"/>
      <c r="E189" s="190">
        <f t="shared" si="2"/>
        <v>3947</v>
      </c>
    </row>
    <row r="190" s="34" customFormat="1" ht="17.1" hidden="1" customHeight="1" spans="1:5">
      <c r="A190" s="186">
        <v>2013150</v>
      </c>
      <c r="B190" s="186" t="s">
        <v>137</v>
      </c>
      <c r="C190" s="187">
        <v>0</v>
      </c>
      <c r="D190" s="184"/>
      <c r="E190" s="190">
        <f t="shared" si="2"/>
        <v>0</v>
      </c>
    </row>
    <row r="191" s="34" customFormat="1" ht="17.1" customHeight="1" spans="1:5">
      <c r="A191" s="186">
        <v>2013199</v>
      </c>
      <c r="B191" s="186" t="s">
        <v>236</v>
      </c>
      <c r="C191" s="187">
        <v>253</v>
      </c>
      <c r="D191" s="184"/>
      <c r="E191" s="190">
        <f t="shared" si="2"/>
        <v>253</v>
      </c>
    </row>
    <row r="192" s="34" customFormat="1" ht="17.1" customHeight="1" spans="1:5">
      <c r="A192" s="186">
        <v>20132</v>
      </c>
      <c r="B192" s="189" t="s">
        <v>237</v>
      </c>
      <c r="C192" s="187">
        <f>SUM(C193:C198)</f>
        <v>3684</v>
      </c>
      <c r="D192" s="187">
        <f>SUM(D193:D198)</f>
        <v>0</v>
      </c>
      <c r="E192" s="188">
        <f t="shared" si="2"/>
        <v>3684</v>
      </c>
    </row>
    <row r="193" s="34" customFormat="1" ht="17.1" customHeight="1" spans="1:5">
      <c r="A193" s="186">
        <v>2013201</v>
      </c>
      <c r="B193" s="186" t="s">
        <v>128</v>
      </c>
      <c r="C193" s="187">
        <v>588</v>
      </c>
      <c r="D193" s="184"/>
      <c r="E193" s="190">
        <f t="shared" si="2"/>
        <v>588</v>
      </c>
    </row>
    <row r="194" s="34" customFormat="1" ht="17.1" customHeight="1" spans="1:5">
      <c r="A194" s="186">
        <v>2013202</v>
      </c>
      <c r="B194" s="186" t="s">
        <v>129</v>
      </c>
      <c r="C194" s="187">
        <v>3031</v>
      </c>
      <c r="D194" s="184"/>
      <c r="E194" s="190">
        <f t="shared" si="2"/>
        <v>3031</v>
      </c>
    </row>
    <row r="195" s="34" customFormat="1" ht="17.1" hidden="1" customHeight="1" spans="1:5">
      <c r="A195" s="186">
        <v>2013203</v>
      </c>
      <c r="B195" s="186" t="s">
        <v>130</v>
      </c>
      <c r="C195" s="187">
        <v>0</v>
      </c>
      <c r="D195" s="184"/>
      <c r="E195" s="190">
        <f t="shared" si="2"/>
        <v>0</v>
      </c>
    </row>
    <row r="196" s="34" customFormat="1" ht="17.1" hidden="1" customHeight="1" spans="1:5">
      <c r="A196" s="186">
        <v>2013204</v>
      </c>
      <c r="B196" s="186" t="s">
        <v>238</v>
      </c>
      <c r="C196" s="187">
        <v>0</v>
      </c>
      <c r="D196" s="184"/>
      <c r="E196" s="190">
        <f t="shared" si="2"/>
        <v>0</v>
      </c>
    </row>
    <row r="197" s="34" customFormat="1" ht="17.1" customHeight="1" spans="1:5">
      <c r="A197" s="186">
        <v>2013250</v>
      </c>
      <c r="B197" s="186" t="s">
        <v>137</v>
      </c>
      <c r="C197" s="187">
        <v>65</v>
      </c>
      <c r="D197" s="184"/>
      <c r="E197" s="190">
        <f t="shared" si="2"/>
        <v>65</v>
      </c>
    </row>
    <row r="198" s="34" customFormat="1" ht="17.1" hidden="1" customHeight="1" spans="1:5">
      <c r="A198" s="186">
        <v>2013299</v>
      </c>
      <c r="B198" s="186" t="s">
        <v>239</v>
      </c>
      <c r="C198" s="187">
        <v>0</v>
      </c>
      <c r="D198" s="184"/>
      <c r="E198" s="190">
        <f t="shared" ref="E198:E261" si="3">C198-D198</f>
        <v>0</v>
      </c>
    </row>
    <row r="199" s="34" customFormat="1" ht="17.1" customHeight="1" spans="1:5">
      <c r="A199" s="186">
        <v>20133</v>
      </c>
      <c r="B199" s="189" t="s">
        <v>240</v>
      </c>
      <c r="C199" s="187">
        <f>SUM(C200:C204)</f>
        <v>2835</v>
      </c>
      <c r="D199" s="187">
        <f>SUM(D200:D204)</f>
        <v>0</v>
      </c>
      <c r="E199" s="188">
        <f t="shared" si="3"/>
        <v>2835</v>
      </c>
    </row>
    <row r="200" s="34" customFormat="1" ht="17.1" customHeight="1" spans="1:5">
      <c r="A200" s="186">
        <v>2013301</v>
      </c>
      <c r="B200" s="186" t="s">
        <v>128</v>
      </c>
      <c r="C200" s="187">
        <v>204</v>
      </c>
      <c r="D200" s="184"/>
      <c r="E200" s="190">
        <f t="shared" si="3"/>
        <v>204</v>
      </c>
    </row>
    <row r="201" s="34" customFormat="1" ht="17.1" customHeight="1" spans="1:5">
      <c r="A201" s="186">
        <v>2013302</v>
      </c>
      <c r="B201" s="186" t="s">
        <v>129</v>
      </c>
      <c r="C201" s="187">
        <v>240</v>
      </c>
      <c r="D201" s="184"/>
      <c r="E201" s="190">
        <f t="shared" si="3"/>
        <v>240</v>
      </c>
    </row>
    <row r="202" s="34" customFormat="1" ht="17.1" hidden="1" customHeight="1" spans="1:5">
      <c r="A202" s="186">
        <v>2013303</v>
      </c>
      <c r="B202" s="186" t="s">
        <v>130</v>
      </c>
      <c r="C202" s="187">
        <v>0</v>
      </c>
      <c r="D202" s="184"/>
      <c r="E202" s="190">
        <f t="shared" si="3"/>
        <v>0</v>
      </c>
    </row>
    <row r="203" s="34" customFormat="1" ht="17.1" customHeight="1" spans="1:5">
      <c r="A203" s="186">
        <v>2013350</v>
      </c>
      <c r="B203" s="186" t="s">
        <v>137</v>
      </c>
      <c r="C203" s="187">
        <v>203</v>
      </c>
      <c r="D203" s="184"/>
      <c r="E203" s="190">
        <f t="shared" si="3"/>
        <v>203</v>
      </c>
    </row>
    <row r="204" s="34" customFormat="1" ht="17.1" customHeight="1" spans="1:5">
      <c r="A204" s="186">
        <v>2013399</v>
      </c>
      <c r="B204" s="186" t="s">
        <v>241</v>
      </c>
      <c r="C204" s="187">
        <v>2188</v>
      </c>
      <c r="D204" s="184"/>
      <c r="E204" s="190">
        <f t="shared" si="3"/>
        <v>2188</v>
      </c>
    </row>
    <row r="205" s="34" customFormat="1" ht="17.1" customHeight="1" spans="1:5">
      <c r="A205" s="186">
        <v>20134</v>
      </c>
      <c r="B205" s="189" t="s">
        <v>242</v>
      </c>
      <c r="C205" s="187">
        <f>SUM(C206:C212)</f>
        <v>279</v>
      </c>
      <c r="D205" s="187">
        <f>SUM(D206:D212)</f>
        <v>0</v>
      </c>
      <c r="E205" s="188">
        <f t="shared" si="3"/>
        <v>279</v>
      </c>
    </row>
    <row r="206" s="34" customFormat="1" ht="17.1" customHeight="1" spans="1:5">
      <c r="A206" s="186">
        <v>2013401</v>
      </c>
      <c r="B206" s="186" t="s">
        <v>128</v>
      </c>
      <c r="C206" s="187">
        <v>104</v>
      </c>
      <c r="D206" s="184"/>
      <c r="E206" s="190">
        <f t="shared" si="3"/>
        <v>104</v>
      </c>
    </row>
    <row r="207" s="34" customFormat="1" ht="17.1" customHeight="1" spans="1:5">
      <c r="A207" s="186">
        <v>2013402</v>
      </c>
      <c r="B207" s="186" t="s">
        <v>129</v>
      </c>
      <c r="C207" s="187">
        <v>175</v>
      </c>
      <c r="D207" s="184"/>
      <c r="E207" s="190">
        <f t="shared" si="3"/>
        <v>175</v>
      </c>
    </row>
    <row r="208" s="34" customFormat="1" ht="17.1" hidden="1" customHeight="1" spans="1:5">
      <c r="A208" s="186">
        <v>2013403</v>
      </c>
      <c r="B208" s="186" t="s">
        <v>130</v>
      </c>
      <c r="C208" s="187">
        <v>0</v>
      </c>
      <c r="D208" s="184"/>
      <c r="E208" s="190">
        <f t="shared" si="3"/>
        <v>0</v>
      </c>
    </row>
    <row r="209" s="34" customFormat="1" ht="17.1" hidden="1" customHeight="1" spans="1:5">
      <c r="A209" s="186">
        <v>2013404</v>
      </c>
      <c r="B209" s="186" t="s">
        <v>243</v>
      </c>
      <c r="C209" s="187">
        <v>0</v>
      </c>
      <c r="D209" s="184"/>
      <c r="E209" s="190">
        <f t="shared" si="3"/>
        <v>0</v>
      </c>
    </row>
    <row r="210" s="34" customFormat="1" ht="17.1" hidden="1" customHeight="1" spans="1:5">
      <c r="A210" s="186">
        <v>2013405</v>
      </c>
      <c r="B210" s="186" t="s">
        <v>244</v>
      </c>
      <c r="C210" s="187">
        <v>0</v>
      </c>
      <c r="D210" s="184"/>
      <c r="E210" s="190">
        <f t="shared" si="3"/>
        <v>0</v>
      </c>
    </row>
    <row r="211" s="34" customFormat="1" ht="17.1" hidden="1" customHeight="1" spans="1:5">
      <c r="A211" s="186">
        <v>2013450</v>
      </c>
      <c r="B211" s="186" t="s">
        <v>137</v>
      </c>
      <c r="C211" s="187">
        <v>0</v>
      </c>
      <c r="D211" s="184"/>
      <c r="E211" s="190">
        <f t="shared" si="3"/>
        <v>0</v>
      </c>
    </row>
    <row r="212" s="34" customFormat="1" ht="17.1" hidden="1" customHeight="1" spans="1:5">
      <c r="A212" s="186">
        <v>2013499</v>
      </c>
      <c r="B212" s="186" t="s">
        <v>245</v>
      </c>
      <c r="C212" s="187">
        <v>0</v>
      </c>
      <c r="D212" s="184"/>
      <c r="E212" s="190">
        <f t="shared" si="3"/>
        <v>0</v>
      </c>
    </row>
    <row r="213" s="34" customFormat="1" ht="17.1" hidden="1" customHeight="1" spans="1:5">
      <c r="A213" s="186">
        <v>20135</v>
      </c>
      <c r="B213" s="189" t="s">
        <v>246</v>
      </c>
      <c r="C213" s="187">
        <f>SUM(C214:C218)</f>
        <v>0</v>
      </c>
      <c r="D213" s="187">
        <f>SUM(D214:D218)</f>
        <v>0</v>
      </c>
      <c r="E213" s="188">
        <f t="shared" si="3"/>
        <v>0</v>
      </c>
    </row>
    <row r="214" s="34" customFormat="1" ht="17.1" hidden="1" customHeight="1" spans="1:5">
      <c r="A214" s="186">
        <v>2013501</v>
      </c>
      <c r="B214" s="186" t="s">
        <v>128</v>
      </c>
      <c r="C214" s="187">
        <v>0</v>
      </c>
      <c r="D214" s="184"/>
      <c r="E214" s="190">
        <f t="shared" si="3"/>
        <v>0</v>
      </c>
    </row>
    <row r="215" s="34" customFormat="1" ht="17.1" hidden="1" customHeight="1" spans="1:5">
      <c r="A215" s="186">
        <v>2013502</v>
      </c>
      <c r="B215" s="186" t="s">
        <v>129</v>
      </c>
      <c r="C215" s="187">
        <v>0</v>
      </c>
      <c r="D215" s="184"/>
      <c r="E215" s="190">
        <f t="shared" si="3"/>
        <v>0</v>
      </c>
    </row>
    <row r="216" s="34" customFormat="1" ht="17.1" hidden="1" customHeight="1" spans="1:5">
      <c r="A216" s="186">
        <v>2013503</v>
      </c>
      <c r="B216" s="186" t="s">
        <v>130</v>
      </c>
      <c r="C216" s="187">
        <v>0</v>
      </c>
      <c r="D216" s="184"/>
      <c r="E216" s="190">
        <f t="shared" si="3"/>
        <v>0</v>
      </c>
    </row>
    <row r="217" s="34" customFormat="1" ht="17.1" hidden="1" customHeight="1" spans="1:5">
      <c r="A217" s="186">
        <v>2013550</v>
      </c>
      <c r="B217" s="186" t="s">
        <v>137</v>
      </c>
      <c r="C217" s="187">
        <v>0</v>
      </c>
      <c r="D217" s="184"/>
      <c r="E217" s="190">
        <f t="shared" si="3"/>
        <v>0</v>
      </c>
    </row>
    <row r="218" s="34" customFormat="1" ht="17.1" hidden="1" customHeight="1" spans="1:5">
      <c r="A218" s="186">
        <v>2013599</v>
      </c>
      <c r="B218" s="186" t="s">
        <v>247</v>
      </c>
      <c r="C218" s="187">
        <v>0</v>
      </c>
      <c r="D218" s="184"/>
      <c r="E218" s="190">
        <f t="shared" si="3"/>
        <v>0</v>
      </c>
    </row>
    <row r="219" s="34" customFormat="1" ht="17.1" customHeight="1" spans="1:5">
      <c r="A219" s="186">
        <v>20136</v>
      </c>
      <c r="B219" s="189" t="s">
        <v>248</v>
      </c>
      <c r="C219" s="187">
        <f>SUM(C220:C224)</f>
        <v>2699</v>
      </c>
      <c r="D219" s="187">
        <f>SUM(D220:D224)</f>
        <v>0</v>
      </c>
      <c r="E219" s="188">
        <f t="shared" si="3"/>
        <v>2699</v>
      </c>
    </row>
    <row r="220" s="34" customFormat="1" ht="17.1" customHeight="1" spans="1:5">
      <c r="A220" s="186">
        <v>2013601</v>
      </c>
      <c r="B220" s="186" t="s">
        <v>128</v>
      </c>
      <c r="C220" s="187">
        <v>347</v>
      </c>
      <c r="D220" s="184"/>
      <c r="E220" s="190">
        <f t="shared" si="3"/>
        <v>347</v>
      </c>
    </row>
    <row r="221" s="34" customFormat="1" ht="17.1" customHeight="1" spans="1:5">
      <c r="A221" s="186">
        <v>2013602</v>
      </c>
      <c r="B221" s="186" t="s">
        <v>129</v>
      </c>
      <c r="C221" s="187">
        <v>4</v>
      </c>
      <c r="D221" s="184"/>
      <c r="E221" s="190">
        <f t="shared" si="3"/>
        <v>4</v>
      </c>
    </row>
    <row r="222" s="34" customFormat="1" ht="17.1" hidden="1" customHeight="1" spans="1:5">
      <c r="A222" s="186">
        <v>2013603</v>
      </c>
      <c r="B222" s="186" t="s">
        <v>130</v>
      </c>
      <c r="C222" s="187">
        <v>0</v>
      </c>
      <c r="D222" s="184"/>
      <c r="E222" s="190">
        <f t="shared" si="3"/>
        <v>0</v>
      </c>
    </row>
    <row r="223" s="34" customFormat="1" ht="17.1" hidden="1" customHeight="1" spans="1:5">
      <c r="A223" s="186">
        <v>2013650</v>
      </c>
      <c r="B223" s="186" t="s">
        <v>137</v>
      </c>
      <c r="C223" s="187">
        <v>0</v>
      </c>
      <c r="D223" s="184"/>
      <c r="E223" s="190">
        <f t="shared" si="3"/>
        <v>0</v>
      </c>
    </row>
    <row r="224" s="34" customFormat="1" ht="17.1" customHeight="1" spans="1:5">
      <c r="A224" s="186">
        <v>2013699</v>
      </c>
      <c r="B224" s="186" t="s">
        <v>249</v>
      </c>
      <c r="C224" s="187">
        <v>2348</v>
      </c>
      <c r="D224" s="184"/>
      <c r="E224" s="190">
        <f t="shared" si="3"/>
        <v>2348</v>
      </c>
    </row>
    <row r="225" s="34" customFormat="1" ht="17.1" hidden="1" customHeight="1" spans="1:5">
      <c r="A225" s="186">
        <v>20137</v>
      </c>
      <c r="B225" s="189" t="s">
        <v>250</v>
      </c>
      <c r="C225" s="187">
        <f>SUM(C226:C230)</f>
        <v>0</v>
      </c>
      <c r="D225" s="187">
        <f>SUM(D226:D230)</f>
        <v>0</v>
      </c>
      <c r="E225" s="188">
        <f t="shared" si="3"/>
        <v>0</v>
      </c>
    </row>
    <row r="226" s="34" customFormat="1" ht="17.1" hidden="1" customHeight="1" spans="1:5">
      <c r="A226" s="186">
        <v>2013701</v>
      </c>
      <c r="B226" s="186" t="s">
        <v>128</v>
      </c>
      <c r="C226" s="187">
        <v>0</v>
      </c>
      <c r="D226" s="184"/>
      <c r="E226" s="190">
        <f t="shared" si="3"/>
        <v>0</v>
      </c>
    </row>
    <row r="227" s="34" customFormat="1" ht="17.1" hidden="1" customHeight="1" spans="1:5">
      <c r="A227" s="186">
        <v>2013702</v>
      </c>
      <c r="B227" s="186" t="s">
        <v>129</v>
      </c>
      <c r="C227" s="187">
        <v>0</v>
      </c>
      <c r="D227" s="184"/>
      <c r="E227" s="190">
        <f t="shared" si="3"/>
        <v>0</v>
      </c>
    </row>
    <row r="228" s="34" customFormat="1" ht="17.1" hidden="1" customHeight="1" spans="1:5">
      <c r="A228" s="186">
        <v>2013703</v>
      </c>
      <c r="B228" s="186" t="s">
        <v>130</v>
      </c>
      <c r="C228" s="187">
        <v>0</v>
      </c>
      <c r="D228" s="184"/>
      <c r="E228" s="190">
        <f t="shared" si="3"/>
        <v>0</v>
      </c>
    </row>
    <row r="229" s="34" customFormat="1" ht="17.1" hidden="1" customHeight="1" spans="1:5">
      <c r="A229" s="186">
        <v>2013750</v>
      </c>
      <c r="B229" s="186" t="s">
        <v>137</v>
      </c>
      <c r="C229" s="187">
        <v>0</v>
      </c>
      <c r="D229" s="184"/>
      <c r="E229" s="190">
        <f t="shared" si="3"/>
        <v>0</v>
      </c>
    </row>
    <row r="230" s="34" customFormat="1" ht="17.1" hidden="1" customHeight="1" spans="1:5">
      <c r="A230" s="186">
        <v>2013799</v>
      </c>
      <c r="B230" s="186" t="s">
        <v>251</v>
      </c>
      <c r="C230" s="187">
        <v>0</v>
      </c>
      <c r="D230" s="184"/>
      <c r="E230" s="190">
        <f t="shared" si="3"/>
        <v>0</v>
      </c>
    </row>
    <row r="231" s="34" customFormat="1" ht="17.1" customHeight="1" spans="1:5">
      <c r="A231" s="186">
        <v>20138</v>
      </c>
      <c r="B231" s="189" t="s">
        <v>252</v>
      </c>
      <c r="C231" s="187">
        <f>SUM(C232:C247)</f>
        <v>9317</v>
      </c>
      <c r="D231" s="187">
        <f>SUM(D232:D247)</f>
        <v>0</v>
      </c>
      <c r="E231" s="188">
        <f t="shared" si="3"/>
        <v>9317</v>
      </c>
    </row>
    <row r="232" s="34" customFormat="1" ht="17.1" customHeight="1" spans="1:5">
      <c r="A232" s="186">
        <v>2013801</v>
      </c>
      <c r="B232" s="186" t="s">
        <v>128</v>
      </c>
      <c r="C232" s="187">
        <v>2753</v>
      </c>
      <c r="D232" s="184"/>
      <c r="E232" s="190">
        <f t="shared" si="3"/>
        <v>2753</v>
      </c>
    </row>
    <row r="233" s="34" customFormat="1" ht="17.1" customHeight="1" spans="1:5">
      <c r="A233" s="186">
        <v>2013802</v>
      </c>
      <c r="B233" s="186" t="s">
        <v>129</v>
      </c>
      <c r="C233" s="187">
        <v>154</v>
      </c>
      <c r="D233" s="184"/>
      <c r="E233" s="190">
        <f t="shared" si="3"/>
        <v>154</v>
      </c>
    </row>
    <row r="234" s="34" customFormat="1" ht="17.1" hidden="1" customHeight="1" spans="1:5">
      <c r="A234" s="186">
        <v>2013803</v>
      </c>
      <c r="B234" s="186" t="s">
        <v>130</v>
      </c>
      <c r="C234" s="187">
        <v>0</v>
      </c>
      <c r="D234" s="184"/>
      <c r="E234" s="190">
        <f t="shared" si="3"/>
        <v>0</v>
      </c>
    </row>
    <row r="235" s="34" customFormat="1" ht="17.1" customHeight="1" spans="1:5">
      <c r="A235" s="186">
        <v>2013804</v>
      </c>
      <c r="B235" s="186" t="s">
        <v>253</v>
      </c>
      <c r="C235" s="187">
        <v>3650</v>
      </c>
      <c r="D235" s="184"/>
      <c r="E235" s="190">
        <f t="shared" si="3"/>
        <v>3650</v>
      </c>
    </row>
    <row r="236" s="34" customFormat="1" ht="17.1" customHeight="1" spans="1:5">
      <c r="A236" s="186">
        <v>2013805</v>
      </c>
      <c r="B236" s="186" t="s">
        <v>254</v>
      </c>
      <c r="C236" s="187">
        <v>200</v>
      </c>
      <c r="D236" s="184"/>
      <c r="E236" s="190">
        <f t="shared" si="3"/>
        <v>200</v>
      </c>
    </row>
    <row r="237" s="34" customFormat="1" ht="17.1" customHeight="1" spans="1:5">
      <c r="A237" s="186">
        <v>2013806</v>
      </c>
      <c r="B237" s="186" t="s">
        <v>255</v>
      </c>
      <c r="C237" s="187">
        <v>50</v>
      </c>
      <c r="D237" s="184"/>
      <c r="E237" s="190">
        <f t="shared" si="3"/>
        <v>50</v>
      </c>
    </row>
    <row r="238" s="34" customFormat="1" ht="17.1" hidden="1" customHeight="1" spans="1:5">
      <c r="A238" s="186">
        <v>2013807</v>
      </c>
      <c r="B238" s="186" t="s">
        <v>256</v>
      </c>
      <c r="C238" s="187">
        <v>0</v>
      </c>
      <c r="D238" s="184"/>
      <c r="E238" s="190">
        <f t="shared" si="3"/>
        <v>0</v>
      </c>
    </row>
    <row r="239" s="34" customFormat="1" ht="17.1" hidden="1" customHeight="1" spans="1:5">
      <c r="A239" s="186">
        <v>2013808</v>
      </c>
      <c r="B239" s="186" t="s">
        <v>169</v>
      </c>
      <c r="C239" s="187">
        <v>0</v>
      </c>
      <c r="D239" s="184"/>
      <c r="E239" s="190">
        <f t="shared" si="3"/>
        <v>0</v>
      </c>
    </row>
    <row r="240" s="34" customFormat="1" ht="17.1" hidden="1" customHeight="1" spans="1:5">
      <c r="A240" s="186">
        <v>2013809</v>
      </c>
      <c r="B240" s="186" t="s">
        <v>257</v>
      </c>
      <c r="C240" s="187">
        <v>0</v>
      </c>
      <c r="D240" s="184"/>
      <c r="E240" s="190">
        <f t="shared" si="3"/>
        <v>0</v>
      </c>
    </row>
    <row r="241" s="34" customFormat="1" ht="17.1" customHeight="1" spans="1:5">
      <c r="A241" s="186">
        <v>2013810</v>
      </c>
      <c r="B241" s="186" t="s">
        <v>258</v>
      </c>
      <c r="C241" s="187">
        <v>15</v>
      </c>
      <c r="D241" s="184"/>
      <c r="E241" s="190">
        <f t="shared" si="3"/>
        <v>15</v>
      </c>
    </row>
    <row r="242" s="34" customFormat="1" ht="17.1" hidden="1" customHeight="1" spans="1:5">
      <c r="A242" s="186">
        <v>2013811</v>
      </c>
      <c r="B242" s="186" t="s">
        <v>259</v>
      </c>
      <c r="C242" s="187">
        <v>0</v>
      </c>
      <c r="D242" s="184"/>
      <c r="E242" s="190">
        <f t="shared" si="3"/>
        <v>0</v>
      </c>
    </row>
    <row r="243" s="34" customFormat="1" ht="17.1" hidden="1" customHeight="1" spans="1:5">
      <c r="A243" s="186">
        <v>2013812</v>
      </c>
      <c r="B243" s="186" t="s">
        <v>260</v>
      </c>
      <c r="C243" s="187">
        <v>0</v>
      </c>
      <c r="D243" s="184"/>
      <c r="E243" s="190">
        <f t="shared" si="3"/>
        <v>0</v>
      </c>
    </row>
    <row r="244" s="34" customFormat="1" ht="17.1" hidden="1" customHeight="1" spans="1:5">
      <c r="A244" s="186">
        <v>2013813</v>
      </c>
      <c r="B244" s="186" t="s">
        <v>261</v>
      </c>
      <c r="C244" s="187">
        <v>0</v>
      </c>
      <c r="D244" s="184"/>
      <c r="E244" s="190">
        <f t="shared" si="3"/>
        <v>0</v>
      </c>
    </row>
    <row r="245" s="34" customFormat="1" ht="17.1" hidden="1" customHeight="1" spans="1:5">
      <c r="A245" s="186">
        <v>2013814</v>
      </c>
      <c r="B245" s="186" t="s">
        <v>262</v>
      </c>
      <c r="C245" s="187">
        <v>0</v>
      </c>
      <c r="D245" s="184"/>
      <c r="E245" s="190">
        <f t="shared" si="3"/>
        <v>0</v>
      </c>
    </row>
    <row r="246" s="34" customFormat="1" ht="17.1" customHeight="1" spans="1:5">
      <c r="A246" s="186">
        <v>2013850</v>
      </c>
      <c r="B246" s="186" t="s">
        <v>137</v>
      </c>
      <c r="C246" s="187">
        <v>809</v>
      </c>
      <c r="D246" s="184"/>
      <c r="E246" s="190">
        <f t="shared" si="3"/>
        <v>809</v>
      </c>
    </row>
    <row r="247" s="34" customFormat="1" ht="17.1" customHeight="1" spans="1:5">
      <c r="A247" s="186">
        <v>2013899</v>
      </c>
      <c r="B247" s="186" t="s">
        <v>263</v>
      </c>
      <c r="C247" s="187">
        <v>1686</v>
      </c>
      <c r="D247" s="184"/>
      <c r="E247" s="190">
        <f t="shared" si="3"/>
        <v>1686</v>
      </c>
    </row>
    <row r="248" s="34" customFormat="1" ht="17.1" customHeight="1" spans="1:5">
      <c r="A248" s="186">
        <v>20199</v>
      </c>
      <c r="B248" s="189" t="s">
        <v>264</v>
      </c>
      <c r="C248" s="187">
        <f>SUM(C249:C250)</f>
        <v>293</v>
      </c>
      <c r="D248" s="187">
        <f>SUM(D249:D250)</f>
        <v>0</v>
      </c>
      <c r="E248" s="188">
        <f t="shared" si="3"/>
        <v>293</v>
      </c>
    </row>
    <row r="249" s="34" customFormat="1" ht="17.1" hidden="1" customHeight="1" spans="1:5">
      <c r="A249" s="186">
        <v>2019901</v>
      </c>
      <c r="B249" s="186" t="s">
        <v>265</v>
      </c>
      <c r="C249" s="187">
        <v>0</v>
      </c>
      <c r="D249" s="184"/>
      <c r="E249" s="190">
        <f t="shared" si="3"/>
        <v>0</v>
      </c>
    </row>
    <row r="250" s="34" customFormat="1" ht="17.1" customHeight="1" spans="1:5">
      <c r="A250" s="186">
        <v>2019999</v>
      </c>
      <c r="B250" s="186" t="s">
        <v>266</v>
      </c>
      <c r="C250" s="187">
        <v>293</v>
      </c>
      <c r="D250" s="184"/>
      <c r="E250" s="190">
        <f t="shared" si="3"/>
        <v>293</v>
      </c>
    </row>
    <row r="251" s="34" customFormat="1" ht="17.1" hidden="1" customHeight="1" spans="1:5">
      <c r="A251" s="186">
        <v>202</v>
      </c>
      <c r="B251" s="189" t="s">
        <v>267</v>
      </c>
      <c r="C251" s="187">
        <f>SUM(C252,C259,C262,C265,C271,C275,C277,C282,C288)</f>
        <v>0</v>
      </c>
      <c r="D251" s="187">
        <f>SUM(D252,D259,D262,D265,D271,D275,D277,D282,D288)</f>
        <v>0</v>
      </c>
      <c r="E251" s="188">
        <f t="shared" si="3"/>
        <v>0</v>
      </c>
    </row>
    <row r="252" s="34" customFormat="1" ht="17.1" hidden="1" customHeight="1" spans="1:5">
      <c r="A252" s="186">
        <v>20201</v>
      </c>
      <c r="B252" s="189" t="s">
        <v>268</v>
      </c>
      <c r="C252" s="187">
        <f>SUM(C253:C258)</f>
        <v>0</v>
      </c>
      <c r="D252" s="187">
        <f>SUM(D253:D258)</f>
        <v>0</v>
      </c>
      <c r="E252" s="188">
        <f t="shared" si="3"/>
        <v>0</v>
      </c>
    </row>
    <row r="253" s="34" customFormat="1" ht="17.1" hidden="1" customHeight="1" spans="1:5">
      <c r="A253" s="186">
        <v>2020101</v>
      </c>
      <c r="B253" s="186" t="s">
        <v>128</v>
      </c>
      <c r="C253" s="187">
        <v>0</v>
      </c>
      <c r="D253" s="184"/>
      <c r="E253" s="190">
        <f t="shared" si="3"/>
        <v>0</v>
      </c>
    </row>
    <row r="254" s="34" customFormat="1" ht="17.1" hidden="1" customHeight="1" spans="1:5">
      <c r="A254" s="186">
        <v>2020102</v>
      </c>
      <c r="B254" s="186" t="s">
        <v>129</v>
      </c>
      <c r="C254" s="187">
        <v>0</v>
      </c>
      <c r="D254" s="184"/>
      <c r="E254" s="190">
        <f t="shared" si="3"/>
        <v>0</v>
      </c>
    </row>
    <row r="255" s="34" customFormat="1" ht="17.1" hidden="1" customHeight="1" spans="1:5">
      <c r="A255" s="186">
        <v>2020103</v>
      </c>
      <c r="B255" s="186" t="s">
        <v>130</v>
      </c>
      <c r="C255" s="187">
        <v>0</v>
      </c>
      <c r="D255" s="184"/>
      <c r="E255" s="190">
        <f t="shared" si="3"/>
        <v>0</v>
      </c>
    </row>
    <row r="256" s="34" customFormat="1" ht="17.1" hidden="1" customHeight="1" spans="1:5">
      <c r="A256" s="186">
        <v>2020104</v>
      </c>
      <c r="B256" s="186" t="s">
        <v>235</v>
      </c>
      <c r="C256" s="187">
        <v>0</v>
      </c>
      <c r="D256" s="184"/>
      <c r="E256" s="190">
        <f t="shared" si="3"/>
        <v>0</v>
      </c>
    </row>
    <row r="257" s="34" customFormat="1" ht="17.1" hidden="1" customHeight="1" spans="1:5">
      <c r="A257" s="186">
        <v>2020150</v>
      </c>
      <c r="B257" s="186" t="s">
        <v>137</v>
      </c>
      <c r="C257" s="187">
        <v>0</v>
      </c>
      <c r="D257" s="184"/>
      <c r="E257" s="190">
        <f t="shared" si="3"/>
        <v>0</v>
      </c>
    </row>
    <row r="258" s="34" customFormat="1" ht="17.1" hidden="1" customHeight="1" spans="1:5">
      <c r="A258" s="186">
        <v>2020199</v>
      </c>
      <c r="B258" s="186" t="s">
        <v>269</v>
      </c>
      <c r="C258" s="187">
        <v>0</v>
      </c>
      <c r="D258" s="184"/>
      <c r="E258" s="190">
        <f t="shared" si="3"/>
        <v>0</v>
      </c>
    </row>
    <row r="259" s="34" customFormat="1" ht="17.1" hidden="1" customHeight="1" spans="1:5">
      <c r="A259" s="186">
        <v>20202</v>
      </c>
      <c r="B259" s="189" t="s">
        <v>270</v>
      </c>
      <c r="C259" s="187">
        <f>SUM(C260:C261)</f>
        <v>0</v>
      </c>
      <c r="D259" s="187">
        <f>SUM(D260:D261)</f>
        <v>0</v>
      </c>
      <c r="E259" s="188">
        <f t="shared" si="3"/>
        <v>0</v>
      </c>
    </row>
    <row r="260" s="34" customFormat="1" ht="17.1" hidden="1" customHeight="1" spans="1:5">
      <c r="A260" s="186">
        <v>2020201</v>
      </c>
      <c r="B260" s="186" t="s">
        <v>271</v>
      </c>
      <c r="C260" s="187">
        <v>0</v>
      </c>
      <c r="D260" s="184"/>
      <c r="E260" s="190">
        <f t="shared" si="3"/>
        <v>0</v>
      </c>
    </row>
    <row r="261" s="34" customFormat="1" ht="17.1" hidden="1" customHeight="1" spans="1:5">
      <c r="A261" s="186">
        <v>2020202</v>
      </c>
      <c r="B261" s="186" t="s">
        <v>272</v>
      </c>
      <c r="C261" s="187">
        <v>0</v>
      </c>
      <c r="D261" s="184"/>
      <c r="E261" s="190">
        <f t="shared" si="3"/>
        <v>0</v>
      </c>
    </row>
    <row r="262" s="34" customFormat="1" ht="17.1" hidden="1" customHeight="1" spans="1:5">
      <c r="A262" s="186">
        <v>20203</v>
      </c>
      <c r="B262" s="189" t="s">
        <v>273</v>
      </c>
      <c r="C262" s="187">
        <f>SUM(C263:C264)</f>
        <v>0</v>
      </c>
      <c r="D262" s="187">
        <f>SUM(D263:D264)</f>
        <v>0</v>
      </c>
      <c r="E262" s="188">
        <f t="shared" ref="E262:E325" si="4">C262-D262</f>
        <v>0</v>
      </c>
    </row>
    <row r="263" s="34" customFormat="1" ht="17.1" hidden="1" customHeight="1" spans="1:5">
      <c r="A263" s="186">
        <v>2020304</v>
      </c>
      <c r="B263" s="186" t="s">
        <v>274</v>
      </c>
      <c r="C263" s="187">
        <v>0</v>
      </c>
      <c r="D263" s="184"/>
      <c r="E263" s="190">
        <f t="shared" si="4"/>
        <v>0</v>
      </c>
    </row>
    <row r="264" s="34" customFormat="1" ht="17.1" hidden="1" customHeight="1" spans="1:5">
      <c r="A264" s="186">
        <v>2020306</v>
      </c>
      <c r="B264" s="186" t="s">
        <v>275</v>
      </c>
      <c r="C264" s="187">
        <v>0</v>
      </c>
      <c r="D264" s="184"/>
      <c r="E264" s="190">
        <f t="shared" si="4"/>
        <v>0</v>
      </c>
    </row>
    <row r="265" s="34" customFormat="1" ht="17.1" hidden="1" customHeight="1" spans="1:5">
      <c r="A265" s="186">
        <v>20204</v>
      </c>
      <c r="B265" s="189" t="s">
        <v>276</v>
      </c>
      <c r="C265" s="187">
        <f>SUM(C266:C270)</f>
        <v>0</v>
      </c>
      <c r="D265" s="187">
        <f>SUM(D266:D270)</f>
        <v>0</v>
      </c>
      <c r="E265" s="188">
        <f t="shared" si="4"/>
        <v>0</v>
      </c>
    </row>
    <row r="266" s="34" customFormat="1" ht="17.1" hidden="1" customHeight="1" spans="1:5">
      <c r="A266" s="186">
        <v>2020401</v>
      </c>
      <c r="B266" s="186" t="s">
        <v>277</v>
      </c>
      <c r="C266" s="187">
        <v>0</v>
      </c>
      <c r="D266" s="184"/>
      <c r="E266" s="190">
        <f t="shared" si="4"/>
        <v>0</v>
      </c>
    </row>
    <row r="267" s="34" customFormat="1" ht="17.1" hidden="1" customHeight="1" spans="1:5">
      <c r="A267" s="186">
        <v>2020402</v>
      </c>
      <c r="B267" s="186" t="s">
        <v>278</v>
      </c>
      <c r="C267" s="187">
        <v>0</v>
      </c>
      <c r="D267" s="184"/>
      <c r="E267" s="190">
        <f t="shared" si="4"/>
        <v>0</v>
      </c>
    </row>
    <row r="268" s="34" customFormat="1" ht="17.1" hidden="1" customHeight="1" spans="1:5">
      <c r="A268" s="186">
        <v>2020403</v>
      </c>
      <c r="B268" s="186" t="s">
        <v>279</v>
      </c>
      <c r="C268" s="187">
        <v>0</v>
      </c>
      <c r="D268" s="184"/>
      <c r="E268" s="190">
        <f t="shared" si="4"/>
        <v>0</v>
      </c>
    </row>
    <row r="269" s="34" customFormat="1" ht="17.1" hidden="1" customHeight="1" spans="1:5">
      <c r="A269" s="186">
        <v>2020404</v>
      </c>
      <c r="B269" s="186" t="s">
        <v>280</v>
      </c>
      <c r="C269" s="187">
        <v>0</v>
      </c>
      <c r="D269" s="184"/>
      <c r="E269" s="190">
        <f t="shared" si="4"/>
        <v>0</v>
      </c>
    </row>
    <row r="270" s="34" customFormat="1" ht="17.1" hidden="1" customHeight="1" spans="1:5">
      <c r="A270" s="186">
        <v>2020499</v>
      </c>
      <c r="B270" s="186" t="s">
        <v>281</v>
      </c>
      <c r="C270" s="187">
        <v>0</v>
      </c>
      <c r="D270" s="184"/>
      <c r="E270" s="190">
        <f t="shared" si="4"/>
        <v>0</v>
      </c>
    </row>
    <row r="271" s="34" customFormat="1" ht="17.1" hidden="1" customHeight="1" spans="1:5">
      <c r="A271" s="186">
        <v>20205</v>
      </c>
      <c r="B271" s="189" t="s">
        <v>282</v>
      </c>
      <c r="C271" s="187">
        <f>SUM(C272:C274)</f>
        <v>0</v>
      </c>
      <c r="D271" s="187">
        <f>SUM(D272:D274)</f>
        <v>0</v>
      </c>
      <c r="E271" s="188">
        <f t="shared" si="4"/>
        <v>0</v>
      </c>
    </row>
    <row r="272" s="34" customFormat="1" ht="17.1" hidden="1" customHeight="1" spans="1:5">
      <c r="A272" s="186">
        <v>2020503</v>
      </c>
      <c r="B272" s="186" t="s">
        <v>283</v>
      </c>
      <c r="C272" s="187">
        <v>0</v>
      </c>
      <c r="D272" s="184"/>
      <c r="E272" s="190">
        <f t="shared" si="4"/>
        <v>0</v>
      </c>
    </row>
    <row r="273" s="34" customFormat="1" ht="17.1" hidden="1" customHeight="1" spans="1:5">
      <c r="A273" s="186">
        <v>2020504</v>
      </c>
      <c r="B273" s="186" t="s">
        <v>284</v>
      </c>
      <c r="C273" s="187">
        <v>0</v>
      </c>
      <c r="D273" s="184"/>
      <c r="E273" s="190">
        <f t="shared" si="4"/>
        <v>0</v>
      </c>
    </row>
    <row r="274" s="34" customFormat="1" ht="17.1" hidden="1" customHeight="1" spans="1:5">
      <c r="A274" s="186">
        <v>2020599</v>
      </c>
      <c r="B274" s="186" t="s">
        <v>285</v>
      </c>
      <c r="C274" s="187">
        <v>0</v>
      </c>
      <c r="D274" s="184"/>
      <c r="E274" s="190">
        <f t="shared" si="4"/>
        <v>0</v>
      </c>
    </row>
    <row r="275" s="34" customFormat="1" ht="17.1" hidden="1" customHeight="1" spans="1:5">
      <c r="A275" s="186">
        <v>20206</v>
      </c>
      <c r="B275" s="189" t="s">
        <v>286</v>
      </c>
      <c r="C275" s="187">
        <f>C276</f>
        <v>0</v>
      </c>
      <c r="D275" s="187">
        <f>D276</f>
        <v>0</v>
      </c>
      <c r="E275" s="188">
        <f t="shared" si="4"/>
        <v>0</v>
      </c>
    </row>
    <row r="276" s="34" customFormat="1" ht="17.1" hidden="1" customHeight="1" spans="1:5">
      <c r="A276" s="186">
        <v>2020601</v>
      </c>
      <c r="B276" s="186" t="s">
        <v>287</v>
      </c>
      <c r="C276" s="187">
        <v>0</v>
      </c>
      <c r="D276" s="184"/>
      <c r="E276" s="190">
        <f t="shared" si="4"/>
        <v>0</v>
      </c>
    </row>
    <row r="277" s="34" customFormat="1" ht="17.1" hidden="1" customHeight="1" spans="1:5">
      <c r="A277" s="186">
        <v>20207</v>
      </c>
      <c r="B277" s="189" t="s">
        <v>288</v>
      </c>
      <c r="C277" s="187">
        <f>SUM(C278:C281)</f>
        <v>0</v>
      </c>
      <c r="D277" s="187">
        <f>SUM(D278:D281)</f>
        <v>0</v>
      </c>
      <c r="E277" s="188">
        <f t="shared" si="4"/>
        <v>0</v>
      </c>
    </row>
    <row r="278" s="34" customFormat="1" ht="17.1" hidden="1" customHeight="1" spans="1:5">
      <c r="A278" s="186">
        <v>2020701</v>
      </c>
      <c r="B278" s="186" t="s">
        <v>289</v>
      </c>
      <c r="C278" s="187">
        <v>0</v>
      </c>
      <c r="D278" s="184"/>
      <c r="E278" s="190">
        <f t="shared" si="4"/>
        <v>0</v>
      </c>
    </row>
    <row r="279" s="34" customFormat="1" ht="17.1" hidden="1" customHeight="1" spans="1:5">
      <c r="A279" s="186">
        <v>2020702</v>
      </c>
      <c r="B279" s="186" t="s">
        <v>290</v>
      </c>
      <c r="C279" s="187">
        <v>0</v>
      </c>
      <c r="D279" s="184"/>
      <c r="E279" s="190">
        <f t="shared" si="4"/>
        <v>0</v>
      </c>
    </row>
    <row r="280" s="34" customFormat="1" ht="17.1" hidden="1" customHeight="1" spans="1:5">
      <c r="A280" s="186">
        <v>2020703</v>
      </c>
      <c r="B280" s="186" t="s">
        <v>291</v>
      </c>
      <c r="C280" s="187">
        <v>0</v>
      </c>
      <c r="D280" s="184"/>
      <c r="E280" s="190">
        <f t="shared" si="4"/>
        <v>0</v>
      </c>
    </row>
    <row r="281" s="34" customFormat="1" ht="17.1" hidden="1" customHeight="1" spans="1:5">
      <c r="A281" s="186">
        <v>2020799</v>
      </c>
      <c r="B281" s="186" t="s">
        <v>292</v>
      </c>
      <c r="C281" s="187">
        <v>0</v>
      </c>
      <c r="D281" s="184"/>
      <c r="E281" s="190">
        <f t="shared" si="4"/>
        <v>0</v>
      </c>
    </row>
    <row r="282" s="34" customFormat="1" ht="17.1" hidden="1" customHeight="1" spans="1:5">
      <c r="A282" s="186">
        <v>20208</v>
      </c>
      <c r="B282" s="189" t="s">
        <v>293</v>
      </c>
      <c r="C282" s="187">
        <f>SUM(C283:C287)</f>
        <v>0</v>
      </c>
      <c r="D282" s="187">
        <f>SUM(D283:D287)</f>
        <v>0</v>
      </c>
      <c r="E282" s="188">
        <f t="shared" si="4"/>
        <v>0</v>
      </c>
    </row>
    <row r="283" s="34" customFormat="1" ht="17.1" hidden="1" customHeight="1" spans="1:5">
      <c r="A283" s="186">
        <v>2020801</v>
      </c>
      <c r="B283" s="186" t="s">
        <v>128</v>
      </c>
      <c r="C283" s="187">
        <v>0</v>
      </c>
      <c r="D283" s="184"/>
      <c r="E283" s="190">
        <f t="shared" si="4"/>
        <v>0</v>
      </c>
    </row>
    <row r="284" s="34" customFormat="1" ht="17.1" hidden="1" customHeight="1" spans="1:5">
      <c r="A284" s="186">
        <v>2020802</v>
      </c>
      <c r="B284" s="186" t="s">
        <v>129</v>
      </c>
      <c r="C284" s="187">
        <v>0</v>
      </c>
      <c r="D284" s="184"/>
      <c r="E284" s="190">
        <f t="shared" si="4"/>
        <v>0</v>
      </c>
    </row>
    <row r="285" s="34" customFormat="1" ht="17.1" hidden="1" customHeight="1" spans="1:5">
      <c r="A285" s="186">
        <v>2020803</v>
      </c>
      <c r="B285" s="186" t="s">
        <v>130</v>
      </c>
      <c r="C285" s="187">
        <v>0</v>
      </c>
      <c r="D285" s="184"/>
      <c r="E285" s="190">
        <f t="shared" si="4"/>
        <v>0</v>
      </c>
    </row>
    <row r="286" s="34" customFormat="1" ht="17.1" hidden="1" customHeight="1" spans="1:5">
      <c r="A286" s="186">
        <v>2020850</v>
      </c>
      <c r="B286" s="186" t="s">
        <v>137</v>
      </c>
      <c r="C286" s="187">
        <v>0</v>
      </c>
      <c r="D286" s="184"/>
      <c r="E286" s="190">
        <f t="shared" si="4"/>
        <v>0</v>
      </c>
    </row>
    <row r="287" s="34" customFormat="1" ht="17.1" hidden="1" customHeight="1" spans="1:5">
      <c r="A287" s="186">
        <v>2020899</v>
      </c>
      <c r="B287" s="186" t="s">
        <v>294</v>
      </c>
      <c r="C287" s="187">
        <v>0</v>
      </c>
      <c r="D287" s="184"/>
      <c r="E287" s="190">
        <f t="shared" si="4"/>
        <v>0</v>
      </c>
    </row>
    <row r="288" s="34" customFormat="1" ht="17.1" hidden="1" customHeight="1" spans="1:5">
      <c r="A288" s="186">
        <v>20299</v>
      </c>
      <c r="B288" s="189" t="s">
        <v>295</v>
      </c>
      <c r="C288" s="187">
        <f>C289</f>
        <v>0</v>
      </c>
      <c r="D288" s="187">
        <f>D289</f>
        <v>0</v>
      </c>
      <c r="E288" s="188">
        <f t="shared" si="4"/>
        <v>0</v>
      </c>
    </row>
    <row r="289" s="34" customFormat="1" ht="17.1" hidden="1" customHeight="1" spans="1:5">
      <c r="A289" s="186">
        <v>2029901</v>
      </c>
      <c r="B289" s="186" t="s">
        <v>296</v>
      </c>
      <c r="C289" s="187">
        <v>0</v>
      </c>
      <c r="D289" s="184"/>
      <c r="E289" s="190">
        <f t="shared" si="4"/>
        <v>0</v>
      </c>
    </row>
    <row r="290" s="34" customFormat="1" ht="17.1" hidden="1" customHeight="1" spans="1:5">
      <c r="A290" s="186">
        <v>203</v>
      </c>
      <c r="B290" s="189" t="s">
        <v>297</v>
      </c>
      <c r="C290" s="187">
        <f>SUM(C291,C293,C295,C297,C307)</f>
        <v>0</v>
      </c>
      <c r="D290" s="187">
        <f>SUM(D291,D293,D295,D297,D307)</f>
        <v>0</v>
      </c>
      <c r="E290" s="188">
        <f t="shared" si="4"/>
        <v>0</v>
      </c>
    </row>
    <row r="291" s="34" customFormat="1" ht="17.1" hidden="1" customHeight="1" spans="1:5">
      <c r="A291" s="186">
        <v>20301</v>
      </c>
      <c r="B291" s="189" t="s">
        <v>298</v>
      </c>
      <c r="C291" s="187">
        <f>C292</f>
        <v>0</v>
      </c>
      <c r="D291" s="187">
        <f>D292</f>
        <v>0</v>
      </c>
      <c r="E291" s="188">
        <f t="shared" si="4"/>
        <v>0</v>
      </c>
    </row>
    <row r="292" s="34" customFormat="1" ht="17.1" hidden="1" customHeight="1" spans="1:5">
      <c r="A292" s="186">
        <v>2030101</v>
      </c>
      <c r="B292" s="186" t="s">
        <v>299</v>
      </c>
      <c r="C292" s="187">
        <v>0</v>
      </c>
      <c r="D292" s="184"/>
      <c r="E292" s="190">
        <f t="shared" si="4"/>
        <v>0</v>
      </c>
    </row>
    <row r="293" s="34" customFormat="1" ht="17.1" hidden="1" customHeight="1" spans="1:5">
      <c r="A293" s="186">
        <v>20304</v>
      </c>
      <c r="B293" s="189" t="s">
        <v>300</v>
      </c>
      <c r="C293" s="187">
        <f>C294</f>
        <v>0</v>
      </c>
      <c r="D293" s="187">
        <f>D294</f>
        <v>0</v>
      </c>
      <c r="E293" s="188">
        <f t="shared" si="4"/>
        <v>0</v>
      </c>
    </row>
    <row r="294" s="34" customFormat="1" ht="17.1" hidden="1" customHeight="1" spans="1:5">
      <c r="A294" s="186">
        <v>2030401</v>
      </c>
      <c r="B294" s="186" t="s">
        <v>301</v>
      </c>
      <c r="C294" s="187">
        <v>0</v>
      </c>
      <c r="D294" s="184"/>
      <c r="E294" s="190">
        <f t="shared" si="4"/>
        <v>0</v>
      </c>
    </row>
    <row r="295" s="34" customFormat="1" ht="17.1" hidden="1" customHeight="1" spans="1:5">
      <c r="A295" s="186">
        <v>20305</v>
      </c>
      <c r="B295" s="189" t="s">
        <v>302</v>
      </c>
      <c r="C295" s="187">
        <f>C296</f>
        <v>0</v>
      </c>
      <c r="D295" s="187">
        <f>D296</f>
        <v>0</v>
      </c>
      <c r="E295" s="188">
        <f t="shared" si="4"/>
        <v>0</v>
      </c>
    </row>
    <row r="296" s="34" customFormat="1" ht="17.1" hidden="1" customHeight="1" spans="1:5">
      <c r="A296" s="186">
        <v>2030501</v>
      </c>
      <c r="B296" s="186" t="s">
        <v>303</v>
      </c>
      <c r="C296" s="187">
        <v>0</v>
      </c>
      <c r="D296" s="184"/>
      <c r="E296" s="190">
        <f t="shared" si="4"/>
        <v>0</v>
      </c>
    </row>
    <row r="297" s="34" customFormat="1" ht="17.1" hidden="1" customHeight="1" spans="1:5">
      <c r="A297" s="186">
        <v>20306</v>
      </c>
      <c r="B297" s="189" t="s">
        <v>304</v>
      </c>
      <c r="C297" s="187">
        <f>SUM(C298:C306)</f>
        <v>0</v>
      </c>
      <c r="D297" s="187">
        <f>SUM(D298:D306)</f>
        <v>0</v>
      </c>
      <c r="E297" s="188">
        <f t="shared" si="4"/>
        <v>0</v>
      </c>
    </row>
    <row r="298" s="34" customFormat="1" ht="17.1" hidden="1" customHeight="1" spans="1:5">
      <c r="A298" s="186">
        <v>2030601</v>
      </c>
      <c r="B298" s="186" t="s">
        <v>305</v>
      </c>
      <c r="C298" s="187">
        <v>0</v>
      </c>
      <c r="D298" s="184"/>
      <c r="E298" s="190">
        <f t="shared" si="4"/>
        <v>0</v>
      </c>
    </row>
    <row r="299" s="34" customFormat="1" ht="17.1" hidden="1" customHeight="1" spans="1:5">
      <c r="A299" s="186">
        <v>2030602</v>
      </c>
      <c r="B299" s="186" t="s">
        <v>306</v>
      </c>
      <c r="C299" s="187">
        <v>0</v>
      </c>
      <c r="D299" s="184"/>
      <c r="E299" s="190">
        <f t="shared" si="4"/>
        <v>0</v>
      </c>
    </row>
    <row r="300" s="34" customFormat="1" ht="17.1" hidden="1" customHeight="1" spans="1:5">
      <c r="A300" s="186">
        <v>2030603</v>
      </c>
      <c r="B300" s="186" t="s">
        <v>307</v>
      </c>
      <c r="C300" s="187">
        <v>0</v>
      </c>
      <c r="D300" s="184"/>
      <c r="E300" s="190">
        <f t="shared" si="4"/>
        <v>0</v>
      </c>
    </row>
    <row r="301" s="34" customFormat="1" ht="17.1" hidden="1" customHeight="1" spans="1:5">
      <c r="A301" s="186">
        <v>2030604</v>
      </c>
      <c r="B301" s="186" t="s">
        <v>308</v>
      </c>
      <c r="C301" s="187">
        <v>0</v>
      </c>
      <c r="D301" s="184"/>
      <c r="E301" s="190">
        <f t="shared" si="4"/>
        <v>0</v>
      </c>
    </row>
    <row r="302" s="34" customFormat="1" ht="17.1" hidden="1" customHeight="1" spans="1:5">
      <c r="A302" s="186">
        <v>2030605</v>
      </c>
      <c r="B302" s="186" t="s">
        <v>309</v>
      </c>
      <c r="C302" s="187">
        <v>0</v>
      </c>
      <c r="D302" s="184"/>
      <c r="E302" s="190">
        <f t="shared" si="4"/>
        <v>0</v>
      </c>
    </row>
    <row r="303" s="34" customFormat="1" ht="17.1" hidden="1" customHeight="1" spans="1:5">
      <c r="A303" s="186">
        <v>2030606</v>
      </c>
      <c r="B303" s="186" t="s">
        <v>310</v>
      </c>
      <c r="C303" s="187">
        <v>0</v>
      </c>
      <c r="D303" s="184"/>
      <c r="E303" s="190">
        <f t="shared" si="4"/>
        <v>0</v>
      </c>
    </row>
    <row r="304" s="34" customFormat="1" ht="17.1" hidden="1" customHeight="1" spans="1:5">
      <c r="A304" s="186">
        <v>2030607</v>
      </c>
      <c r="B304" s="186" t="s">
        <v>311</v>
      </c>
      <c r="C304" s="187">
        <v>0</v>
      </c>
      <c r="D304" s="184"/>
      <c r="E304" s="190">
        <f t="shared" si="4"/>
        <v>0</v>
      </c>
    </row>
    <row r="305" s="34" customFormat="1" ht="17.1" hidden="1" customHeight="1" spans="1:5">
      <c r="A305" s="186">
        <v>2030608</v>
      </c>
      <c r="B305" s="186" t="s">
        <v>312</v>
      </c>
      <c r="C305" s="187">
        <v>0</v>
      </c>
      <c r="D305" s="184"/>
      <c r="E305" s="190">
        <f t="shared" si="4"/>
        <v>0</v>
      </c>
    </row>
    <row r="306" s="34" customFormat="1" ht="17.1" hidden="1" customHeight="1" spans="1:5">
      <c r="A306" s="186">
        <v>2030699</v>
      </c>
      <c r="B306" s="186" t="s">
        <v>313</v>
      </c>
      <c r="C306" s="187">
        <v>0</v>
      </c>
      <c r="D306" s="184"/>
      <c r="E306" s="190">
        <f t="shared" si="4"/>
        <v>0</v>
      </c>
    </row>
    <row r="307" s="34" customFormat="1" ht="17.1" hidden="1" customHeight="1" spans="1:5">
      <c r="A307" s="186">
        <v>20399</v>
      </c>
      <c r="B307" s="189" t="s">
        <v>314</v>
      </c>
      <c r="C307" s="187">
        <f>C308</f>
        <v>0</v>
      </c>
      <c r="D307" s="187">
        <f>D308</f>
        <v>0</v>
      </c>
      <c r="E307" s="188">
        <f t="shared" si="4"/>
        <v>0</v>
      </c>
    </row>
    <row r="308" s="34" customFormat="1" ht="17.1" hidden="1" customHeight="1" spans="1:5">
      <c r="A308" s="186">
        <v>2039901</v>
      </c>
      <c r="B308" s="186" t="s">
        <v>315</v>
      </c>
      <c r="C308" s="187">
        <v>0</v>
      </c>
      <c r="D308" s="184"/>
      <c r="E308" s="190">
        <f t="shared" si="4"/>
        <v>0</v>
      </c>
    </row>
    <row r="309" s="34" customFormat="1" ht="17.1" customHeight="1" spans="1:5">
      <c r="A309" s="186">
        <v>204</v>
      </c>
      <c r="B309" s="189" t="s">
        <v>316</v>
      </c>
      <c r="C309" s="187">
        <f>SUM(C310,C313,C322,C329,C337,C346,C362,C372,C382,C390,C396)</f>
        <v>55715</v>
      </c>
      <c r="D309" s="187">
        <f>SUM(D310,D313,D322,D329,D337,D346,D362,D372,D382,D390,D396)</f>
        <v>1464</v>
      </c>
      <c r="E309" s="188">
        <f t="shared" si="4"/>
        <v>54251</v>
      </c>
    </row>
    <row r="310" s="34" customFormat="1" ht="17.1" customHeight="1" spans="1:5">
      <c r="A310" s="186">
        <v>20401</v>
      </c>
      <c r="B310" s="189" t="s">
        <v>317</v>
      </c>
      <c r="C310" s="187">
        <f>SUM(C311:C312)</f>
        <v>401</v>
      </c>
      <c r="D310" s="187">
        <f>SUM(D311:D312)</f>
        <v>0</v>
      </c>
      <c r="E310" s="188">
        <f t="shared" si="4"/>
        <v>401</v>
      </c>
    </row>
    <row r="311" s="34" customFormat="1" ht="17.1" customHeight="1" spans="1:5">
      <c r="A311" s="186">
        <v>2040101</v>
      </c>
      <c r="B311" s="186" t="s">
        <v>318</v>
      </c>
      <c r="C311" s="187">
        <v>124</v>
      </c>
      <c r="D311" s="184"/>
      <c r="E311" s="190">
        <f t="shared" si="4"/>
        <v>124</v>
      </c>
    </row>
    <row r="312" s="34" customFormat="1" ht="17.1" customHeight="1" spans="1:5">
      <c r="A312" s="186">
        <v>2040199</v>
      </c>
      <c r="B312" s="186" t="s">
        <v>319</v>
      </c>
      <c r="C312" s="187">
        <v>277</v>
      </c>
      <c r="D312" s="184"/>
      <c r="E312" s="190">
        <f t="shared" si="4"/>
        <v>277</v>
      </c>
    </row>
    <row r="313" s="34" customFormat="1" ht="17.1" customHeight="1" spans="1:5">
      <c r="A313" s="186">
        <v>20402</v>
      </c>
      <c r="B313" s="189" t="s">
        <v>320</v>
      </c>
      <c r="C313" s="187">
        <f>SUM(C314:C321)</f>
        <v>45958</v>
      </c>
      <c r="D313" s="187">
        <f>SUM(D314:D321)</f>
        <v>1268</v>
      </c>
      <c r="E313" s="188">
        <f t="shared" si="4"/>
        <v>44690</v>
      </c>
    </row>
    <row r="314" s="34" customFormat="1" ht="17.1" customHeight="1" spans="1:5">
      <c r="A314" s="186">
        <v>2040201</v>
      </c>
      <c r="B314" s="186" t="s">
        <v>128</v>
      </c>
      <c r="C314" s="187">
        <v>16160</v>
      </c>
      <c r="D314" s="184">
        <v>478</v>
      </c>
      <c r="E314" s="190">
        <f t="shared" si="4"/>
        <v>15682</v>
      </c>
    </row>
    <row r="315" s="34" customFormat="1" ht="17.1" customHeight="1" spans="1:5">
      <c r="A315" s="186">
        <v>2040202</v>
      </c>
      <c r="B315" s="186" t="s">
        <v>129</v>
      </c>
      <c r="C315" s="187">
        <v>4360</v>
      </c>
      <c r="D315" s="184">
        <v>360</v>
      </c>
      <c r="E315" s="190">
        <f t="shared" si="4"/>
        <v>4000</v>
      </c>
    </row>
    <row r="316" s="34" customFormat="1" ht="17.1" hidden="1" customHeight="1" spans="1:5">
      <c r="A316" s="186">
        <v>2040203</v>
      </c>
      <c r="B316" s="186" t="s">
        <v>130</v>
      </c>
      <c r="C316" s="187">
        <v>0</v>
      </c>
      <c r="D316" s="184"/>
      <c r="E316" s="190">
        <f t="shared" si="4"/>
        <v>0</v>
      </c>
    </row>
    <row r="317" s="34" customFormat="1" ht="17.1" customHeight="1" spans="1:5">
      <c r="A317" s="186">
        <v>2040219</v>
      </c>
      <c r="B317" s="186" t="s">
        <v>169</v>
      </c>
      <c r="C317" s="187">
        <v>1030</v>
      </c>
      <c r="D317" s="184"/>
      <c r="E317" s="190">
        <f t="shared" si="4"/>
        <v>1030</v>
      </c>
    </row>
    <row r="318" s="34" customFormat="1" ht="17.1" hidden="1" customHeight="1" spans="1:5">
      <c r="A318" s="186">
        <v>2040220</v>
      </c>
      <c r="B318" s="186" t="s">
        <v>321</v>
      </c>
      <c r="C318" s="187">
        <v>0</v>
      </c>
      <c r="D318" s="184"/>
      <c r="E318" s="190">
        <f t="shared" si="4"/>
        <v>0</v>
      </c>
    </row>
    <row r="319" s="34" customFormat="1" ht="17.1" hidden="1" customHeight="1" spans="1:5">
      <c r="A319" s="186">
        <v>2040221</v>
      </c>
      <c r="B319" s="186" t="s">
        <v>322</v>
      </c>
      <c r="C319" s="187">
        <v>0</v>
      </c>
      <c r="D319" s="184"/>
      <c r="E319" s="190">
        <f t="shared" si="4"/>
        <v>0</v>
      </c>
    </row>
    <row r="320" s="34" customFormat="1" ht="17.1" customHeight="1" spans="1:5">
      <c r="A320" s="186">
        <v>2040250</v>
      </c>
      <c r="B320" s="186" t="s">
        <v>137</v>
      </c>
      <c r="C320" s="187">
        <v>220</v>
      </c>
      <c r="D320" s="184"/>
      <c r="E320" s="190">
        <f t="shared" si="4"/>
        <v>220</v>
      </c>
    </row>
    <row r="321" s="34" customFormat="1" ht="17.1" customHeight="1" spans="1:5">
      <c r="A321" s="186">
        <v>2040299</v>
      </c>
      <c r="B321" s="186" t="s">
        <v>323</v>
      </c>
      <c r="C321" s="187">
        <v>24188</v>
      </c>
      <c r="D321" s="184">
        <v>430</v>
      </c>
      <c r="E321" s="190">
        <f t="shared" si="4"/>
        <v>23758</v>
      </c>
    </row>
    <row r="322" s="34" customFormat="1" ht="17.1" hidden="1" customHeight="1" spans="1:5">
      <c r="A322" s="186">
        <v>20403</v>
      </c>
      <c r="B322" s="189" t="s">
        <v>324</v>
      </c>
      <c r="C322" s="187">
        <f>SUM(C323:C328)</f>
        <v>0</v>
      </c>
      <c r="D322" s="187">
        <f>SUM(D323:D328)</f>
        <v>0</v>
      </c>
      <c r="E322" s="188">
        <f t="shared" si="4"/>
        <v>0</v>
      </c>
    </row>
    <row r="323" s="34" customFormat="1" ht="17.1" hidden="1" customHeight="1" spans="1:5">
      <c r="A323" s="186">
        <v>2040301</v>
      </c>
      <c r="B323" s="186" t="s">
        <v>128</v>
      </c>
      <c r="C323" s="187">
        <v>0</v>
      </c>
      <c r="D323" s="184"/>
      <c r="E323" s="190">
        <f t="shared" si="4"/>
        <v>0</v>
      </c>
    </row>
    <row r="324" s="34" customFormat="1" ht="17.1" hidden="1" customHeight="1" spans="1:5">
      <c r="A324" s="186">
        <v>2040302</v>
      </c>
      <c r="B324" s="186" t="s">
        <v>129</v>
      </c>
      <c r="C324" s="187">
        <v>0</v>
      </c>
      <c r="D324" s="184"/>
      <c r="E324" s="190">
        <f t="shared" si="4"/>
        <v>0</v>
      </c>
    </row>
    <row r="325" s="34" customFormat="1" ht="17.1" hidden="1" customHeight="1" spans="1:5">
      <c r="A325" s="186">
        <v>2040303</v>
      </c>
      <c r="B325" s="186" t="s">
        <v>130</v>
      </c>
      <c r="C325" s="187">
        <v>0</v>
      </c>
      <c r="D325" s="184"/>
      <c r="E325" s="190">
        <f t="shared" si="4"/>
        <v>0</v>
      </c>
    </row>
    <row r="326" s="34" customFormat="1" ht="17.1" hidden="1" customHeight="1" spans="1:5">
      <c r="A326" s="186">
        <v>2040304</v>
      </c>
      <c r="B326" s="186" t="s">
        <v>325</v>
      </c>
      <c r="C326" s="187">
        <v>0</v>
      </c>
      <c r="D326" s="184"/>
      <c r="E326" s="190">
        <f t="shared" ref="E326:E389" si="5">C326-D326</f>
        <v>0</v>
      </c>
    </row>
    <row r="327" s="34" customFormat="1" ht="17.1" hidden="1" customHeight="1" spans="1:5">
      <c r="A327" s="186">
        <v>2040350</v>
      </c>
      <c r="B327" s="186" t="s">
        <v>137</v>
      </c>
      <c r="C327" s="187">
        <v>0</v>
      </c>
      <c r="D327" s="184"/>
      <c r="E327" s="190">
        <f t="shared" si="5"/>
        <v>0</v>
      </c>
    </row>
    <row r="328" s="34" customFormat="1" ht="17.1" hidden="1" customHeight="1" spans="1:5">
      <c r="A328" s="186">
        <v>2040399</v>
      </c>
      <c r="B328" s="186" t="s">
        <v>326</v>
      </c>
      <c r="C328" s="187">
        <v>0</v>
      </c>
      <c r="D328" s="184"/>
      <c r="E328" s="190">
        <f t="shared" si="5"/>
        <v>0</v>
      </c>
    </row>
    <row r="329" s="34" customFormat="1" ht="17.1" customHeight="1" spans="1:5">
      <c r="A329" s="186">
        <v>20404</v>
      </c>
      <c r="B329" s="189" t="s">
        <v>327</v>
      </c>
      <c r="C329" s="187">
        <f>SUM(C330:C336)</f>
        <v>1741</v>
      </c>
      <c r="D329" s="187">
        <f>SUM(D330:D336)</f>
        <v>0</v>
      </c>
      <c r="E329" s="188">
        <f t="shared" si="5"/>
        <v>1741</v>
      </c>
    </row>
    <row r="330" s="34" customFormat="1" ht="17.1" customHeight="1" spans="1:5">
      <c r="A330" s="186">
        <v>2040401</v>
      </c>
      <c r="B330" s="186" t="s">
        <v>128</v>
      </c>
      <c r="C330" s="187">
        <v>781</v>
      </c>
      <c r="D330" s="184"/>
      <c r="E330" s="190">
        <f t="shared" si="5"/>
        <v>781</v>
      </c>
    </row>
    <row r="331" s="34" customFormat="1" ht="17.1" customHeight="1" spans="1:5">
      <c r="A331" s="186">
        <v>2040402</v>
      </c>
      <c r="B331" s="186" t="s">
        <v>129</v>
      </c>
      <c r="C331" s="187">
        <v>4</v>
      </c>
      <c r="D331" s="184"/>
      <c r="E331" s="190">
        <f t="shared" si="5"/>
        <v>4</v>
      </c>
    </row>
    <row r="332" s="34" customFormat="1" ht="17.1" hidden="1" customHeight="1" spans="1:5">
      <c r="A332" s="186">
        <v>2040403</v>
      </c>
      <c r="B332" s="186" t="s">
        <v>130</v>
      </c>
      <c r="C332" s="187">
        <v>0</v>
      </c>
      <c r="D332" s="184"/>
      <c r="E332" s="190">
        <f t="shared" si="5"/>
        <v>0</v>
      </c>
    </row>
    <row r="333" s="34" customFormat="1" ht="17.1" hidden="1" customHeight="1" spans="1:5">
      <c r="A333" s="186">
        <v>2040409</v>
      </c>
      <c r="B333" s="186" t="s">
        <v>328</v>
      </c>
      <c r="C333" s="187">
        <v>0</v>
      </c>
      <c r="D333" s="184"/>
      <c r="E333" s="190">
        <f t="shared" si="5"/>
        <v>0</v>
      </c>
    </row>
    <row r="334" s="34" customFormat="1" ht="17.1" hidden="1" customHeight="1" spans="1:5">
      <c r="A334" s="186">
        <v>2040410</v>
      </c>
      <c r="B334" s="186" t="s">
        <v>329</v>
      </c>
      <c r="C334" s="187">
        <v>0</v>
      </c>
      <c r="D334" s="184"/>
      <c r="E334" s="190">
        <f t="shared" si="5"/>
        <v>0</v>
      </c>
    </row>
    <row r="335" s="34" customFormat="1" ht="17.1" hidden="1" customHeight="1" spans="1:5">
      <c r="A335" s="186">
        <v>2040450</v>
      </c>
      <c r="B335" s="186" t="s">
        <v>137</v>
      </c>
      <c r="C335" s="187">
        <v>0</v>
      </c>
      <c r="D335" s="184"/>
      <c r="E335" s="190">
        <f t="shared" si="5"/>
        <v>0</v>
      </c>
    </row>
    <row r="336" s="34" customFormat="1" ht="17.1" customHeight="1" spans="1:5">
      <c r="A336" s="186">
        <v>2040499</v>
      </c>
      <c r="B336" s="186" t="s">
        <v>330</v>
      </c>
      <c r="C336" s="187">
        <v>956</v>
      </c>
      <c r="D336" s="184"/>
      <c r="E336" s="190">
        <f t="shared" si="5"/>
        <v>956</v>
      </c>
    </row>
    <row r="337" s="34" customFormat="1" ht="17.1" customHeight="1" spans="1:5">
      <c r="A337" s="186">
        <v>20405</v>
      </c>
      <c r="B337" s="189" t="s">
        <v>331</v>
      </c>
      <c r="C337" s="187">
        <f>SUM(C338:C345)</f>
        <v>5468</v>
      </c>
      <c r="D337" s="187">
        <f>SUM(D338:D345)</f>
        <v>0</v>
      </c>
      <c r="E337" s="188">
        <f t="shared" si="5"/>
        <v>5468</v>
      </c>
    </row>
    <row r="338" s="34" customFormat="1" ht="17.1" customHeight="1" spans="1:5">
      <c r="A338" s="186">
        <v>2040501</v>
      </c>
      <c r="B338" s="186" t="s">
        <v>128</v>
      </c>
      <c r="C338" s="187">
        <v>1563</v>
      </c>
      <c r="D338" s="184"/>
      <c r="E338" s="190">
        <f t="shared" si="5"/>
        <v>1563</v>
      </c>
    </row>
    <row r="339" s="34" customFormat="1" ht="17.1" customHeight="1" spans="1:5">
      <c r="A339" s="186">
        <v>2040502</v>
      </c>
      <c r="B339" s="186" t="s">
        <v>129</v>
      </c>
      <c r="C339" s="187">
        <v>842</v>
      </c>
      <c r="D339" s="184"/>
      <c r="E339" s="190">
        <f t="shared" si="5"/>
        <v>842</v>
      </c>
    </row>
    <row r="340" s="34" customFormat="1" ht="17.1" hidden="1" customHeight="1" spans="1:5">
      <c r="A340" s="186">
        <v>2040503</v>
      </c>
      <c r="B340" s="186" t="s">
        <v>130</v>
      </c>
      <c r="C340" s="187">
        <v>0</v>
      </c>
      <c r="D340" s="184"/>
      <c r="E340" s="190">
        <f t="shared" si="5"/>
        <v>0</v>
      </c>
    </row>
    <row r="341" s="34" customFormat="1" ht="17.1" hidden="1" customHeight="1" spans="1:5">
      <c r="A341" s="186">
        <v>2040504</v>
      </c>
      <c r="B341" s="186" t="s">
        <v>332</v>
      </c>
      <c r="C341" s="187">
        <v>0</v>
      </c>
      <c r="D341" s="184"/>
      <c r="E341" s="190">
        <f t="shared" si="5"/>
        <v>0</v>
      </c>
    </row>
    <row r="342" s="34" customFormat="1" ht="17.1" hidden="1" customHeight="1" spans="1:5">
      <c r="A342" s="186">
        <v>2040505</v>
      </c>
      <c r="B342" s="186" t="s">
        <v>333</v>
      </c>
      <c r="C342" s="187">
        <v>0</v>
      </c>
      <c r="D342" s="184"/>
      <c r="E342" s="190">
        <f t="shared" si="5"/>
        <v>0</v>
      </c>
    </row>
    <row r="343" s="34" customFormat="1" ht="17.1" hidden="1" customHeight="1" spans="1:5">
      <c r="A343" s="186">
        <v>2040506</v>
      </c>
      <c r="B343" s="186" t="s">
        <v>334</v>
      </c>
      <c r="C343" s="187">
        <v>0</v>
      </c>
      <c r="D343" s="184"/>
      <c r="E343" s="190">
        <f t="shared" si="5"/>
        <v>0</v>
      </c>
    </row>
    <row r="344" s="34" customFormat="1" ht="17.1" hidden="1" customHeight="1" spans="1:5">
      <c r="A344" s="186">
        <v>2040550</v>
      </c>
      <c r="B344" s="186" t="s">
        <v>137</v>
      </c>
      <c r="C344" s="187">
        <v>0</v>
      </c>
      <c r="D344" s="184"/>
      <c r="E344" s="190">
        <f t="shared" si="5"/>
        <v>0</v>
      </c>
    </row>
    <row r="345" s="34" customFormat="1" ht="17.1" customHeight="1" spans="1:5">
      <c r="A345" s="186">
        <v>2040599</v>
      </c>
      <c r="B345" s="186" t="s">
        <v>335</v>
      </c>
      <c r="C345" s="187">
        <v>3063</v>
      </c>
      <c r="D345" s="184"/>
      <c r="E345" s="190">
        <f t="shared" si="5"/>
        <v>3063</v>
      </c>
    </row>
    <row r="346" s="34" customFormat="1" ht="17.1" customHeight="1" spans="1:5">
      <c r="A346" s="186">
        <v>20406</v>
      </c>
      <c r="B346" s="189" t="s">
        <v>336</v>
      </c>
      <c r="C346" s="187">
        <f>SUM(C347:C361)</f>
        <v>1744</v>
      </c>
      <c r="D346" s="187">
        <f>SUM(D347:D361)</f>
        <v>196</v>
      </c>
      <c r="E346" s="188">
        <f t="shared" si="5"/>
        <v>1548</v>
      </c>
    </row>
    <row r="347" s="34" customFormat="1" ht="17.1" customHeight="1" spans="1:5">
      <c r="A347" s="186">
        <v>2040601</v>
      </c>
      <c r="B347" s="186" t="s">
        <v>128</v>
      </c>
      <c r="C347" s="187">
        <v>780</v>
      </c>
      <c r="D347" s="184">
        <v>38</v>
      </c>
      <c r="E347" s="190">
        <f t="shared" si="5"/>
        <v>742</v>
      </c>
    </row>
    <row r="348" s="34" customFormat="1" ht="17.1" hidden="1" customHeight="1" spans="1:5">
      <c r="A348" s="186">
        <v>2040602</v>
      </c>
      <c r="B348" s="186" t="s">
        <v>129</v>
      </c>
      <c r="C348" s="187">
        <v>0</v>
      </c>
      <c r="D348" s="184"/>
      <c r="E348" s="190">
        <f t="shared" si="5"/>
        <v>0</v>
      </c>
    </row>
    <row r="349" s="34" customFormat="1" ht="17.1" hidden="1" customHeight="1" spans="1:5">
      <c r="A349" s="186">
        <v>2040603</v>
      </c>
      <c r="B349" s="186" t="s">
        <v>130</v>
      </c>
      <c r="C349" s="187">
        <v>0</v>
      </c>
      <c r="D349" s="184"/>
      <c r="E349" s="190">
        <f t="shared" si="5"/>
        <v>0</v>
      </c>
    </row>
    <row r="350" s="34" customFormat="1" ht="17.1" hidden="1" customHeight="1" spans="1:5">
      <c r="A350" s="186">
        <v>2040604</v>
      </c>
      <c r="B350" s="186" t="s">
        <v>337</v>
      </c>
      <c r="C350" s="187">
        <v>0</v>
      </c>
      <c r="D350" s="184"/>
      <c r="E350" s="190">
        <f t="shared" si="5"/>
        <v>0</v>
      </c>
    </row>
    <row r="351" s="34" customFormat="1" ht="17.1" customHeight="1" spans="1:5">
      <c r="A351" s="186">
        <v>2040605</v>
      </c>
      <c r="B351" s="186" t="s">
        <v>338</v>
      </c>
      <c r="C351" s="187">
        <v>312</v>
      </c>
      <c r="D351" s="184"/>
      <c r="E351" s="190">
        <f t="shared" si="5"/>
        <v>312</v>
      </c>
    </row>
    <row r="352" s="34" customFormat="1" ht="17.1" customHeight="1" spans="1:5">
      <c r="A352" s="186">
        <v>2040606</v>
      </c>
      <c r="B352" s="186" t="s">
        <v>339</v>
      </c>
      <c r="C352" s="187">
        <v>50</v>
      </c>
      <c r="D352" s="184"/>
      <c r="E352" s="190">
        <f t="shared" si="5"/>
        <v>50</v>
      </c>
    </row>
    <row r="353" s="34" customFormat="1" ht="17.1" customHeight="1" spans="1:5">
      <c r="A353" s="186">
        <v>2040607</v>
      </c>
      <c r="B353" s="186" t="s">
        <v>340</v>
      </c>
      <c r="C353" s="187">
        <v>65</v>
      </c>
      <c r="D353" s="184"/>
      <c r="E353" s="190">
        <f t="shared" si="5"/>
        <v>65</v>
      </c>
    </row>
    <row r="354" s="34" customFormat="1" ht="17.1" hidden="1" customHeight="1" spans="1:5">
      <c r="A354" s="186">
        <v>2040608</v>
      </c>
      <c r="B354" s="186" t="s">
        <v>341</v>
      </c>
      <c r="C354" s="187">
        <v>0</v>
      </c>
      <c r="D354" s="184"/>
      <c r="E354" s="190">
        <f t="shared" si="5"/>
        <v>0</v>
      </c>
    </row>
    <row r="355" s="34" customFormat="1" ht="17.1" hidden="1" customHeight="1" spans="1:5">
      <c r="A355" s="186">
        <v>2040609</v>
      </c>
      <c r="B355" s="186" t="s">
        <v>342</v>
      </c>
      <c r="C355" s="187">
        <v>0</v>
      </c>
      <c r="D355" s="184"/>
      <c r="E355" s="190">
        <f t="shared" si="5"/>
        <v>0</v>
      </c>
    </row>
    <row r="356" s="34" customFormat="1" ht="17.1" customHeight="1" spans="1:5">
      <c r="A356" s="186">
        <v>2040610</v>
      </c>
      <c r="B356" s="186" t="s">
        <v>343</v>
      </c>
      <c r="C356" s="187">
        <v>65</v>
      </c>
      <c r="D356" s="184"/>
      <c r="E356" s="190">
        <f t="shared" si="5"/>
        <v>65</v>
      </c>
    </row>
    <row r="357" s="34" customFormat="1" ht="17.1" hidden="1" customHeight="1" spans="1:5">
      <c r="A357" s="186">
        <v>2040611</v>
      </c>
      <c r="B357" s="186" t="s">
        <v>344</v>
      </c>
      <c r="C357" s="187">
        <v>0</v>
      </c>
      <c r="D357" s="184"/>
      <c r="E357" s="190">
        <f t="shared" si="5"/>
        <v>0</v>
      </c>
    </row>
    <row r="358" s="34" customFormat="1" ht="17.1" hidden="1" customHeight="1" spans="1:5">
      <c r="A358" s="186">
        <v>2040612</v>
      </c>
      <c r="B358" s="186" t="s">
        <v>345</v>
      </c>
      <c r="C358" s="187">
        <v>0</v>
      </c>
      <c r="D358" s="184"/>
      <c r="E358" s="190">
        <f t="shared" si="5"/>
        <v>0</v>
      </c>
    </row>
    <row r="359" s="34" customFormat="1" ht="17.1" hidden="1" customHeight="1" spans="1:5">
      <c r="A359" s="186">
        <v>2040613</v>
      </c>
      <c r="B359" s="186" t="s">
        <v>169</v>
      </c>
      <c r="C359" s="187">
        <v>0</v>
      </c>
      <c r="D359" s="184"/>
      <c r="E359" s="190">
        <f t="shared" si="5"/>
        <v>0</v>
      </c>
    </row>
    <row r="360" s="34" customFormat="1" ht="17.1" hidden="1" customHeight="1" spans="1:5">
      <c r="A360" s="186">
        <v>2040650</v>
      </c>
      <c r="B360" s="186" t="s">
        <v>137</v>
      </c>
      <c r="C360" s="187">
        <v>0</v>
      </c>
      <c r="D360" s="184"/>
      <c r="E360" s="190">
        <f t="shared" si="5"/>
        <v>0</v>
      </c>
    </row>
    <row r="361" s="34" customFormat="1" ht="17.1" customHeight="1" spans="1:5">
      <c r="A361" s="186">
        <v>2040699</v>
      </c>
      <c r="B361" s="186" t="s">
        <v>346</v>
      </c>
      <c r="C361" s="187">
        <v>472</v>
      </c>
      <c r="D361" s="184">
        <v>158</v>
      </c>
      <c r="E361" s="190">
        <f t="shared" si="5"/>
        <v>314</v>
      </c>
    </row>
    <row r="362" s="34" customFormat="1" ht="17.1" hidden="1" customHeight="1" spans="1:5">
      <c r="A362" s="186">
        <v>20407</v>
      </c>
      <c r="B362" s="189" t="s">
        <v>347</v>
      </c>
      <c r="C362" s="187">
        <f>SUM(C363:C371)</f>
        <v>0</v>
      </c>
      <c r="D362" s="187">
        <f>SUM(D363:D371)</f>
        <v>0</v>
      </c>
      <c r="E362" s="188">
        <f t="shared" si="5"/>
        <v>0</v>
      </c>
    </row>
    <row r="363" s="34" customFormat="1" ht="17.1" hidden="1" customHeight="1" spans="1:5">
      <c r="A363" s="186">
        <v>2040701</v>
      </c>
      <c r="B363" s="186" t="s">
        <v>128</v>
      </c>
      <c r="C363" s="187">
        <v>0</v>
      </c>
      <c r="D363" s="184"/>
      <c r="E363" s="190">
        <f t="shared" si="5"/>
        <v>0</v>
      </c>
    </row>
    <row r="364" s="34" customFormat="1" ht="17.1" hidden="1" customHeight="1" spans="1:5">
      <c r="A364" s="186">
        <v>2040702</v>
      </c>
      <c r="B364" s="186" t="s">
        <v>129</v>
      </c>
      <c r="C364" s="187">
        <v>0</v>
      </c>
      <c r="D364" s="184"/>
      <c r="E364" s="190">
        <f t="shared" si="5"/>
        <v>0</v>
      </c>
    </row>
    <row r="365" s="34" customFormat="1" ht="17.1" hidden="1" customHeight="1" spans="1:5">
      <c r="A365" s="186">
        <v>2040703</v>
      </c>
      <c r="B365" s="186" t="s">
        <v>130</v>
      </c>
      <c r="C365" s="187">
        <v>0</v>
      </c>
      <c r="D365" s="184"/>
      <c r="E365" s="190">
        <f t="shared" si="5"/>
        <v>0</v>
      </c>
    </row>
    <row r="366" s="34" customFormat="1" ht="17.1" hidden="1" customHeight="1" spans="1:5">
      <c r="A366" s="186">
        <v>2040704</v>
      </c>
      <c r="B366" s="186" t="s">
        <v>348</v>
      </c>
      <c r="C366" s="187">
        <v>0</v>
      </c>
      <c r="D366" s="184"/>
      <c r="E366" s="190">
        <f t="shared" si="5"/>
        <v>0</v>
      </c>
    </row>
    <row r="367" s="34" customFormat="1" ht="17.1" hidden="1" customHeight="1" spans="1:5">
      <c r="A367" s="186">
        <v>2040705</v>
      </c>
      <c r="B367" s="186" t="s">
        <v>349</v>
      </c>
      <c r="C367" s="187">
        <v>0</v>
      </c>
      <c r="D367" s="184"/>
      <c r="E367" s="190">
        <f t="shared" si="5"/>
        <v>0</v>
      </c>
    </row>
    <row r="368" s="34" customFormat="1" ht="17.1" hidden="1" customHeight="1" spans="1:5">
      <c r="A368" s="186">
        <v>2040706</v>
      </c>
      <c r="B368" s="186" t="s">
        <v>350</v>
      </c>
      <c r="C368" s="187">
        <v>0</v>
      </c>
      <c r="D368" s="184"/>
      <c r="E368" s="190">
        <f t="shared" si="5"/>
        <v>0</v>
      </c>
    </row>
    <row r="369" s="34" customFormat="1" ht="17.1" hidden="1" customHeight="1" spans="1:5">
      <c r="A369" s="186">
        <v>2040707</v>
      </c>
      <c r="B369" s="186" t="s">
        <v>169</v>
      </c>
      <c r="C369" s="187">
        <v>0</v>
      </c>
      <c r="D369" s="184"/>
      <c r="E369" s="190">
        <f t="shared" si="5"/>
        <v>0</v>
      </c>
    </row>
    <row r="370" s="34" customFormat="1" ht="17.1" hidden="1" customHeight="1" spans="1:5">
      <c r="A370" s="186">
        <v>2040750</v>
      </c>
      <c r="B370" s="186" t="s">
        <v>137</v>
      </c>
      <c r="C370" s="187">
        <v>0</v>
      </c>
      <c r="D370" s="184"/>
      <c r="E370" s="190">
        <f t="shared" si="5"/>
        <v>0</v>
      </c>
    </row>
    <row r="371" s="34" customFormat="1" ht="17.1" hidden="1" customHeight="1" spans="1:5">
      <c r="A371" s="186">
        <v>2040799</v>
      </c>
      <c r="B371" s="186" t="s">
        <v>351</v>
      </c>
      <c r="C371" s="187">
        <v>0</v>
      </c>
      <c r="D371" s="184"/>
      <c r="E371" s="190">
        <f t="shared" si="5"/>
        <v>0</v>
      </c>
    </row>
    <row r="372" s="34" customFormat="1" ht="17.1" customHeight="1" spans="1:5">
      <c r="A372" s="186">
        <v>20408</v>
      </c>
      <c r="B372" s="189" t="s">
        <v>352</v>
      </c>
      <c r="C372" s="187">
        <f>SUM(C373:C381)</f>
        <v>332</v>
      </c>
      <c r="D372" s="187">
        <f>SUM(D373:D381)</f>
        <v>0</v>
      </c>
      <c r="E372" s="188">
        <f t="shared" si="5"/>
        <v>332</v>
      </c>
    </row>
    <row r="373" s="34" customFormat="1" ht="17.1" hidden="1" customHeight="1" spans="1:5">
      <c r="A373" s="186">
        <v>2040801</v>
      </c>
      <c r="B373" s="186" t="s">
        <v>128</v>
      </c>
      <c r="C373" s="187">
        <v>0</v>
      </c>
      <c r="D373" s="184"/>
      <c r="E373" s="190">
        <f t="shared" si="5"/>
        <v>0</v>
      </c>
    </row>
    <row r="374" s="34" customFormat="1" ht="17.1" customHeight="1" spans="1:5">
      <c r="A374" s="186">
        <v>2040802</v>
      </c>
      <c r="B374" s="186" t="s">
        <v>129</v>
      </c>
      <c r="C374" s="187">
        <v>332</v>
      </c>
      <c r="D374" s="184"/>
      <c r="E374" s="190">
        <f t="shared" si="5"/>
        <v>332</v>
      </c>
    </row>
    <row r="375" s="34" customFormat="1" ht="17.1" hidden="1" customHeight="1" spans="1:5">
      <c r="A375" s="186">
        <v>2040803</v>
      </c>
      <c r="B375" s="186" t="s">
        <v>130</v>
      </c>
      <c r="C375" s="187">
        <v>0</v>
      </c>
      <c r="D375" s="184"/>
      <c r="E375" s="190">
        <f t="shared" si="5"/>
        <v>0</v>
      </c>
    </row>
    <row r="376" s="34" customFormat="1" ht="17.1" hidden="1" customHeight="1" spans="1:5">
      <c r="A376" s="186">
        <v>2040804</v>
      </c>
      <c r="B376" s="186" t="s">
        <v>353</v>
      </c>
      <c r="C376" s="187">
        <v>0</v>
      </c>
      <c r="D376" s="184"/>
      <c r="E376" s="190">
        <f t="shared" si="5"/>
        <v>0</v>
      </c>
    </row>
    <row r="377" s="34" customFormat="1" ht="17.1" hidden="1" customHeight="1" spans="1:5">
      <c r="A377" s="186">
        <v>2040805</v>
      </c>
      <c r="B377" s="186" t="s">
        <v>354</v>
      </c>
      <c r="C377" s="187">
        <v>0</v>
      </c>
      <c r="D377" s="184"/>
      <c r="E377" s="190">
        <f t="shared" si="5"/>
        <v>0</v>
      </c>
    </row>
    <row r="378" s="34" customFormat="1" ht="17.1" hidden="1" customHeight="1" spans="1:5">
      <c r="A378" s="186">
        <v>2040806</v>
      </c>
      <c r="B378" s="186" t="s">
        <v>355</v>
      </c>
      <c r="C378" s="187">
        <v>0</v>
      </c>
      <c r="D378" s="184"/>
      <c r="E378" s="190">
        <f t="shared" si="5"/>
        <v>0</v>
      </c>
    </row>
    <row r="379" s="34" customFormat="1" ht="17.1" hidden="1" customHeight="1" spans="1:5">
      <c r="A379" s="186">
        <v>2040807</v>
      </c>
      <c r="B379" s="186" t="s">
        <v>169</v>
      </c>
      <c r="C379" s="187">
        <v>0</v>
      </c>
      <c r="D379" s="184"/>
      <c r="E379" s="190">
        <f t="shared" si="5"/>
        <v>0</v>
      </c>
    </row>
    <row r="380" s="34" customFormat="1" ht="17.1" hidden="1" customHeight="1" spans="1:5">
      <c r="A380" s="186">
        <v>2040850</v>
      </c>
      <c r="B380" s="186" t="s">
        <v>137</v>
      </c>
      <c r="C380" s="187">
        <v>0</v>
      </c>
      <c r="D380" s="184"/>
      <c r="E380" s="190">
        <f t="shared" si="5"/>
        <v>0</v>
      </c>
    </row>
    <row r="381" s="34" customFormat="1" ht="17.1" hidden="1" customHeight="1" spans="1:5">
      <c r="A381" s="186">
        <v>2040899</v>
      </c>
      <c r="B381" s="186" t="s">
        <v>356</v>
      </c>
      <c r="C381" s="187">
        <v>0</v>
      </c>
      <c r="D381" s="184"/>
      <c r="E381" s="190">
        <f t="shared" si="5"/>
        <v>0</v>
      </c>
    </row>
    <row r="382" s="34" customFormat="1" ht="17.1" hidden="1" customHeight="1" spans="1:5">
      <c r="A382" s="186">
        <v>20409</v>
      </c>
      <c r="B382" s="189" t="s">
        <v>357</v>
      </c>
      <c r="C382" s="187">
        <f>SUM(C383:C389)</f>
        <v>0</v>
      </c>
      <c r="D382" s="187">
        <f>SUM(D383:D389)</f>
        <v>0</v>
      </c>
      <c r="E382" s="188">
        <f t="shared" si="5"/>
        <v>0</v>
      </c>
    </row>
    <row r="383" s="34" customFormat="1" ht="17.1" hidden="1" customHeight="1" spans="1:5">
      <c r="A383" s="186">
        <v>2040901</v>
      </c>
      <c r="B383" s="186" t="s">
        <v>128</v>
      </c>
      <c r="C383" s="187">
        <v>0</v>
      </c>
      <c r="D383" s="184"/>
      <c r="E383" s="190">
        <f t="shared" si="5"/>
        <v>0</v>
      </c>
    </row>
    <row r="384" s="34" customFormat="1" ht="17.1" hidden="1" customHeight="1" spans="1:5">
      <c r="A384" s="186">
        <v>2040902</v>
      </c>
      <c r="B384" s="186" t="s">
        <v>129</v>
      </c>
      <c r="C384" s="187">
        <v>0</v>
      </c>
      <c r="D384" s="184"/>
      <c r="E384" s="190">
        <f t="shared" si="5"/>
        <v>0</v>
      </c>
    </row>
    <row r="385" s="34" customFormat="1" ht="17.1" hidden="1" customHeight="1" spans="1:5">
      <c r="A385" s="186">
        <v>2040903</v>
      </c>
      <c r="B385" s="186" t="s">
        <v>130</v>
      </c>
      <c r="C385" s="187">
        <v>0</v>
      </c>
      <c r="D385" s="184"/>
      <c r="E385" s="190">
        <f t="shared" si="5"/>
        <v>0</v>
      </c>
    </row>
    <row r="386" s="34" customFormat="1" ht="17.1" hidden="1" customHeight="1" spans="1:5">
      <c r="A386" s="186">
        <v>2040904</v>
      </c>
      <c r="B386" s="186" t="s">
        <v>358</v>
      </c>
      <c r="C386" s="187">
        <v>0</v>
      </c>
      <c r="D386" s="184"/>
      <c r="E386" s="190">
        <f t="shared" si="5"/>
        <v>0</v>
      </c>
    </row>
    <row r="387" s="34" customFormat="1" ht="17.1" hidden="1" customHeight="1" spans="1:5">
      <c r="A387" s="186">
        <v>2040905</v>
      </c>
      <c r="B387" s="186" t="s">
        <v>359</v>
      </c>
      <c r="C387" s="187">
        <v>0</v>
      </c>
      <c r="D387" s="184"/>
      <c r="E387" s="190">
        <f t="shared" si="5"/>
        <v>0</v>
      </c>
    </row>
    <row r="388" s="34" customFormat="1" ht="17.1" hidden="1" customHeight="1" spans="1:5">
      <c r="A388" s="186">
        <v>2040950</v>
      </c>
      <c r="B388" s="186" t="s">
        <v>137</v>
      </c>
      <c r="C388" s="187">
        <v>0</v>
      </c>
      <c r="D388" s="184"/>
      <c r="E388" s="190">
        <f t="shared" si="5"/>
        <v>0</v>
      </c>
    </row>
    <row r="389" s="34" customFormat="1" ht="17.1" hidden="1" customHeight="1" spans="1:5">
      <c r="A389" s="186">
        <v>2040999</v>
      </c>
      <c r="B389" s="186" t="s">
        <v>360</v>
      </c>
      <c r="C389" s="187">
        <v>0</v>
      </c>
      <c r="D389" s="184"/>
      <c r="E389" s="190">
        <f t="shared" si="5"/>
        <v>0</v>
      </c>
    </row>
    <row r="390" s="34" customFormat="1" ht="17.1" hidden="1" customHeight="1" spans="1:5">
      <c r="A390" s="186">
        <v>20410</v>
      </c>
      <c r="B390" s="189" t="s">
        <v>361</v>
      </c>
      <c r="C390" s="187">
        <f>SUM(C391:C395)</f>
        <v>0</v>
      </c>
      <c r="D390" s="187">
        <f>SUM(D391:D395)</f>
        <v>0</v>
      </c>
      <c r="E390" s="188">
        <f t="shared" ref="E390:E453" si="6">C390-D390</f>
        <v>0</v>
      </c>
    </row>
    <row r="391" s="34" customFormat="1" ht="17.1" hidden="1" customHeight="1" spans="1:5">
      <c r="A391" s="186">
        <v>2041001</v>
      </c>
      <c r="B391" s="186" t="s">
        <v>128</v>
      </c>
      <c r="C391" s="187">
        <v>0</v>
      </c>
      <c r="D391" s="184"/>
      <c r="E391" s="190">
        <f t="shared" si="6"/>
        <v>0</v>
      </c>
    </row>
    <row r="392" s="34" customFormat="1" ht="17.1" hidden="1" customHeight="1" spans="1:5">
      <c r="A392" s="186">
        <v>2041002</v>
      </c>
      <c r="B392" s="186" t="s">
        <v>129</v>
      </c>
      <c r="C392" s="187">
        <v>0</v>
      </c>
      <c r="D392" s="184"/>
      <c r="E392" s="190">
        <f t="shared" si="6"/>
        <v>0</v>
      </c>
    </row>
    <row r="393" s="34" customFormat="1" ht="17.1" hidden="1" customHeight="1" spans="1:5">
      <c r="A393" s="186">
        <v>2041006</v>
      </c>
      <c r="B393" s="186" t="s">
        <v>169</v>
      </c>
      <c r="C393" s="187">
        <v>0</v>
      </c>
      <c r="D393" s="184"/>
      <c r="E393" s="190">
        <f t="shared" si="6"/>
        <v>0</v>
      </c>
    </row>
    <row r="394" s="34" customFormat="1" ht="17.1" hidden="1" customHeight="1" spans="1:5">
      <c r="A394" s="186">
        <v>2041007</v>
      </c>
      <c r="B394" s="186" t="s">
        <v>362</v>
      </c>
      <c r="C394" s="187">
        <v>0</v>
      </c>
      <c r="D394" s="184"/>
      <c r="E394" s="190">
        <f t="shared" si="6"/>
        <v>0</v>
      </c>
    </row>
    <row r="395" s="34" customFormat="1" ht="17.1" hidden="1" customHeight="1" spans="1:5">
      <c r="A395" s="186">
        <v>2041099</v>
      </c>
      <c r="B395" s="186" t="s">
        <v>363</v>
      </c>
      <c r="C395" s="187">
        <v>0</v>
      </c>
      <c r="D395" s="184"/>
      <c r="E395" s="190">
        <f t="shared" si="6"/>
        <v>0</v>
      </c>
    </row>
    <row r="396" s="34" customFormat="1" ht="17.1" customHeight="1" spans="1:5">
      <c r="A396" s="186">
        <v>20499</v>
      </c>
      <c r="B396" s="189" t="s">
        <v>364</v>
      </c>
      <c r="C396" s="187">
        <f>C397</f>
        <v>71</v>
      </c>
      <c r="D396" s="187">
        <f>D397</f>
        <v>0</v>
      </c>
      <c r="E396" s="188">
        <f t="shared" si="6"/>
        <v>71</v>
      </c>
    </row>
    <row r="397" s="34" customFormat="1" ht="17.1" customHeight="1" spans="1:5">
      <c r="A397" s="186">
        <v>2049901</v>
      </c>
      <c r="B397" s="186" t="s">
        <v>365</v>
      </c>
      <c r="C397" s="187">
        <v>71</v>
      </c>
      <c r="D397" s="184"/>
      <c r="E397" s="190">
        <f t="shared" si="6"/>
        <v>71</v>
      </c>
    </row>
    <row r="398" s="34" customFormat="1" ht="17.1" customHeight="1" spans="1:5">
      <c r="A398" s="186">
        <v>205</v>
      </c>
      <c r="B398" s="189" t="s">
        <v>366</v>
      </c>
      <c r="C398" s="187">
        <f>SUM(C399,C404,C413,C420,C426,C430,C434,C438,C444,C451)</f>
        <v>224454</v>
      </c>
      <c r="D398" s="187">
        <f>SUM(D399,D404,D413,D420,D426,D430,D434,D438,D444,D451)</f>
        <v>26417</v>
      </c>
      <c r="E398" s="188">
        <f t="shared" si="6"/>
        <v>198037</v>
      </c>
    </row>
    <row r="399" s="34" customFormat="1" ht="17.1" customHeight="1" spans="1:5">
      <c r="A399" s="186">
        <v>20501</v>
      </c>
      <c r="B399" s="189" t="s">
        <v>367</v>
      </c>
      <c r="C399" s="187">
        <f>SUM(C400:C403)</f>
        <v>17300</v>
      </c>
      <c r="D399" s="187">
        <f>SUM(D400:D403)</f>
        <v>0</v>
      </c>
      <c r="E399" s="188">
        <f t="shared" si="6"/>
        <v>17300</v>
      </c>
    </row>
    <row r="400" s="34" customFormat="1" ht="17.1" customHeight="1" spans="1:5">
      <c r="A400" s="186">
        <v>2050101</v>
      </c>
      <c r="B400" s="186" t="s">
        <v>128</v>
      </c>
      <c r="C400" s="187">
        <v>1869</v>
      </c>
      <c r="D400" s="184"/>
      <c r="E400" s="190">
        <f t="shared" si="6"/>
        <v>1869</v>
      </c>
    </row>
    <row r="401" s="34" customFormat="1" ht="17.1" hidden="1" customHeight="1" spans="1:5">
      <c r="A401" s="186">
        <v>2050102</v>
      </c>
      <c r="B401" s="186" t="s">
        <v>129</v>
      </c>
      <c r="C401" s="187">
        <v>0</v>
      </c>
      <c r="D401" s="184"/>
      <c r="E401" s="190">
        <f t="shared" si="6"/>
        <v>0</v>
      </c>
    </row>
    <row r="402" s="34" customFormat="1" ht="17.1" hidden="1" customHeight="1" spans="1:5">
      <c r="A402" s="186">
        <v>2050103</v>
      </c>
      <c r="B402" s="186" t="s">
        <v>130</v>
      </c>
      <c r="C402" s="187">
        <v>0</v>
      </c>
      <c r="D402" s="184"/>
      <c r="E402" s="190">
        <f t="shared" si="6"/>
        <v>0</v>
      </c>
    </row>
    <row r="403" s="34" customFormat="1" ht="17.1" customHeight="1" spans="1:5">
      <c r="A403" s="186">
        <v>2050199</v>
      </c>
      <c r="B403" s="186" t="s">
        <v>368</v>
      </c>
      <c r="C403" s="187">
        <v>15431</v>
      </c>
      <c r="D403" s="184"/>
      <c r="E403" s="190">
        <f t="shared" si="6"/>
        <v>15431</v>
      </c>
    </row>
    <row r="404" s="34" customFormat="1" ht="17.1" customHeight="1" spans="1:5">
      <c r="A404" s="186">
        <v>20502</v>
      </c>
      <c r="B404" s="189" t="s">
        <v>369</v>
      </c>
      <c r="C404" s="187">
        <f>SUM(C405:C412)</f>
        <v>167781</v>
      </c>
      <c r="D404" s="187">
        <f>SUM(D405:D412)</f>
        <v>26417</v>
      </c>
      <c r="E404" s="188">
        <f t="shared" si="6"/>
        <v>141364</v>
      </c>
    </row>
    <row r="405" s="34" customFormat="1" ht="17.1" customHeight="1" spans="1:5">
      <c r="A405" s="186">
        <v>2050201</v>
      </c>
      <c r="B405" s="186" t="s">
        <v>370</v>
      </c>
      <c r="C405" s="187">
        <v>11776</v>
      </c>
      <c r="D405" s="184">
        <v>3319</v>
      </c>
      <c r="E405" s="190">
        <f t="shared" si="6"/>
        <v>8457</v>
      </c>
    </row>
    <row r="406" s="34" customFormat="1" ht="17.1" customHeight="1" spans="1:5">
      <c r="A406" s="186">
        <v>2050202</v>
      </c>
      <c r="B406" s="186" t="s">
        <v>371</v>
      </c>
      <c r="C406" s="187">
        <v>62829</v>
      </c>
      <c r="D406" s="184">
        <v>8907</v>
      </c>
      <c r="E406" s="190">
        <f t="shared" si="6"/>
        <v>53922</v>
      </c>
    </row>
    <row r="407" s="34" customFormat="1" ht="17.1" customHeight="1" spans="1:5">
      <c r="A407" s="186">
        <v>2050203</v>
      </c>
      <c r="B407" s="186" t="s">
        <v>372</v>
      </c>
      <c r="C407" s="187">
        <v>35821</v>
      </c>
      <c r="D407" s="184">
        <v>6130</v>
      </c>
      <c r="E407" s="190">
        <f t="shared" si="6"/>
        <v>29691</v>
      </c>
    </row>
    <row r="408" s="34" customFormat="1" ht="17.1" customHeight="1" spans="1:5">
      <c r="A408" s="186">
        <v>2050204</v>
      </c>
      <c r="B408" s="186" t="s">
        <v>373</v>
      </c>
      <c r="C408" s="187">
        <v>19942</v>
      </c>
      <c r="D408" s="184"/>
      <c r="E408" s="190">
        <f t="shared" si="6"/>
        <v>19942</v>
      </c>
    </row>
    <row r="409" s="34" customFormat="1" ht="17.1" hidden="1" customHeight="1" spans="1:5">
      <c r="A409" s="186">
        <v>2050205</v>
      </c>
      <c r="B409" s="186" t="s">
        <v>374</v>
      </c>
      <c r="C409" s="187">
        <v>0</v>
      </c>
      <c r="D409" s="184"/>
      <c r="E409" s="190">
        <f t="shared" si="6"/>
        <v>0</v>
      </c>
    </row>
    <row r="410" s="34" customFormat="1" ht="17.1" hidden="1" customHeight="1" spans="1:5">
      <c r="A410" s="186">
        <v>2050206</v>
      </c>
      <c r="B410" s="186" t="s">
        <v>375</v>
      </c>
      <c r="C410" s="187">
        <v>0</v>
      </c>
      <c r="D410" s="184"/>
      <c r="E410" s="190">
        <f t="shared" si="6"/>
        <v>0</v>
      </c>
    </row>
    <row r="411" s="34" customFormat="1" ht="17.1" hidden="1" customHeight="1" spans="1:5">
      <c r="A411" s="186">
        <v>2050207</v>
      </c>
      <c r="B411" s="186" t="s">
        <v>376</v>
      </c>
      <c r="C411" s="187">
        <v>0</v>
      </c>
      <c r="D411" s="184"/>
      <c r="E411" s="190">
        <f t="shared" si="6"/>
        <v>0</v>
      </c>
    </row>
    <row r="412" s="34" customFormat="1" ht="17.1" customHeight="1" spans="1:5">
      <c r="A412" s="186">
        <v>2050299</v>
      </c>
      <c r="B412" s="186" t="s">
        <v>377</v>
      </c>
      <c r="C412" s="187">
        <v>37413</v>
      </c>
      <c r="D412" s="184">
        <v>8061</v>
      </c>
      <c r="E412" s="190">
        <f t="shared" si="6"/>
        <v>29352</v>
      </c>
    </row>
    <row r="413" s="34" customFormat="1" ht="17.1" customHeight="1" spans="1:5">
      <c r="A413" s="186">
        <v>20503</v>
      </c>
      <c r="B413" s="189" t="s">
        <v>378</v>
      </c>
      <c r="C413" s="187">
        <f>SUM(C414:C419)</f>
        <v>22613</v>
      </c>
      <c r="D413" s="187">
        <f>SUM(D414:D419)</f>
        <v>0</v>
      </c>
      <c r="E413" s="188">
        <f t="shared" si="6"/>
        <v>22613</v>
      </c>
    </row>
    <row r="414" s="34" customFormat="1" ht="17.1" hidden="1" customHeight="1" spans="1:5">
      <c r="A414" s="186">
        <v>2050301</v>
      </c>
      <c r="B414" s="186" t="s">
        <v>379</v>
      </c>
      <c r="C414" s="187">
        <v>0</v>
      </c>
      <c r="D414" s="184"/>
      <c r="E414" s="190">
        <f t="shared" si="6"/>
        <v>0</v>
      </c>
    </row>
    <row r="415" s="34" customFormat="1" ht="17.1" hidden="1" customHeight="1" spans="1:5">
      <c r="A415" s="186">
        <v>2050302</v>
      </c>
      <c r="B415" s="186" t="s">
        <v>380</v>
      </c>
      <c r="C415" s="187">
        <v>0</v>
      </c>
      <c r="D415" s="184"/>
      <c r="E415" s="190">
        <f t="shared" si="6"/>
        <v>0</v>
      </c>
    </row>
    <row r="416" s="34" customFormat="1" ht="17.1" hidden="1" customHeight="1" spans="1:5">
      <c r="A416" s="186">
        <v>2050303</v>
      </c>
      <c r="B416" s="186" t="s">
        <v>381</v>
      </c>
      <c r="C416" s="187">
        <v>0</v>
      </c>
      <c r="D416" s="184"/>
      <c r="E416" s="190">
        <f t="shared" si="6"/>
        <v>0</v>
      </c>
    </row>
    <row r="417" s="34" customFormat="1" ht="17.1" customHeight="1" spans="1:5">
      <c r="A417" s="186">
        <v>2050304</v>
      </c>
      <c r="B417" s="186" t="s">
        <v>382</v>
      </c>
      <c r="C417" s="187">
        <v>13295</v>
      </c>
      <c r="D417" s="184"/>
      <c r="E417" s="190">
        <f t="shared" si="6"/>
        <v>13295</v>
      </c>
    </row>
    <row r="418" s="34" customFormat="1" ht="17.1" customHeight="1" spans="1:5">
      <c r="A418" s="186">
        <v>2050305</v>
      </c>
      <c r="B418" s="186" t="s">
        <v>383</v>
      </c>
      <c r="C418" s="187">
        <v>6318</v>
      </c>
      <c r="D418" s="184"/>
      <c r="E418" s="190">
        <f t="shared" si="6"/>
        <v>6318</v>
      </c>
    </row>
    <row r="419" s="34" customFormat="1" ht="17.1" customHeight="1" spans="1:5">
      <c r="A419" s="186">
        <v>2050399</v>
      </c>
      <c r="B419" s="186" t="s">
        <v>384</v>
      </c>
      <c r="C419" s="187">
        <v>3000</v>
      </c>
      <c r="D419" s="184"/>
      <c r="E419" s="190">
        <f t="shared" si="6"/>
        <v>3000</v>
      </c>
    </row>
    <row r="420" s="34" customFormat="1" ht="17.1" hidden="1" customHeight="1" spans="1:5">
      <c r="A420" s="186">
        <v>20504</v>
      </c>
      <c r="B420" s="189" t="s">
        <v>385</v>
      </c>
      <c r="C420" s="187">
        <f>SUM(C421:C425)</f>
        <v>0</v>
      </c>
      <c r="D420" s="187">
        <f>SUM(D421:D425)</f>
        <v>0</v>
      </c>
      <c r="E420" s="188">
        <f t="shared" si="6"/>
        <v>0</v>
      </c>
    </row>
    <row r="421" s="34" customFormat="1" ht="17.1" hidden="1" customHeight="1" spans="1:5">
      <c r="A421" s="186">
        <v>2050401</v>
      </c>
      <c r="B421" s="186" t="s">
        <v>386</v>
      </c>
      <c r="C421" s="187">
        <v>0</v>
      </c>
      <c r="D421" s="184"/>
      <c r="E421" s="190">
        <f t="shared" si="6"/>
        <v>0</v>
      </c>
    </row>
    <row r="422" s="34" customFormat="1" ht="17.1" hidden="1" customHeight="1" spans="1:5">
      <c r="A422" s="186">
        <v>2050402</v>
      </c>
      <c r="B422" s="186" t="s">
        <v>387</v>
      </c>
      <c r="C422" s="187">
        <v>0</v>
      </c>
      <c r="D422" s="184"/>
      <c r="E422" s="190">
        <f t="shared" si="6"/>
        <v>0</v>
      </c>
    </row>
    <row r="423" s="34" customFormat="1" ht="17.1" hidden="1" customHeight="1" spans="1:5">
      <c r="A423" s="186">
        <v>2050403</v>
      </c>
      <c r="B423" s="186" t="s">
        <v>388</v>
      </c>
      <c r="C423" s="187">
        <v>0</v>
      </c>
      <c r="D423" s="184"/>
      <c r="E423" s="190">
        <f t="shared" si="6"/>
        <v>0</v>
      </c>
    </row>
    <row r="424" s="34" customFormat="1" ht="17.1" hidden="1" customHeight="1" spans="1:5">
      <c r="A424" s="186">
        <v>2050404</v>
      </c>
      <c r="B424" s="186" t="s">
        <v>389</v>
      </c>
      <c r="C424" s="187">
        <v>0</v>
      </c>
      <c r="D424" s="184"/>
      <c r="E424" s="190">
        <f t="shared" si="6"/>
        <v>0</v>
      </c>
    </row>
    <row r="425" s="34" customFormat="1" ht="17.1" hidden="1" customHeight="1" spans="1:5">
      <c r="A425" s="186">
        <v>2050499</v>
      </c>
      <c r="B425" s="186" t="s">
        <v>390</v>
      </c>
      <c r="C425" s="187">
        <v>0</v>
      </c>
      <c r="D425" s="184"/>
      <c r="E425" s="190">
        <f t="shared" si="6"/>
        <v>0</v>
      </c>
    </row>
    <row r="426" s="34" customFormat="1" ht="17.1" hidden="1" customHeight="1" spans="1:5">
      <c r="A426" s="186">
        <v>20505</v>
      </c>
      <c r="B426" s="189" t="s">
        <v>391</v>
      </c>
      <c r="C426" s="187">
        <f>SUM(C427:C429)</f>
        <v>0</v>
      </c>
      <c r="D426" s="187">
        <f>SUM(D427:D429)</f>
        <v>0</v>
      </c>
      <c r="E426" s="188">
        <f t="shared" si="6"/>
        <v>0</v>
      </c>
    </row>
    <row r="427" s="34" customFormat="1" ht="17.1" hidden="1" customHeight="1" spans="1:5">
      <c r="A427" s="186">
        <v>2050501</v>
      </c>
      <c r="B427" s="186" t="s">
        <v>392</v>
      </c>
      <c r="C427" s="187">
        <v>0</v>
      </c>
      <c r="D427" s="184"/>
      <c r="E427" s="190">
        <f t="shared" si="6"/>
        <v>0</v>
      </c>
    </row>
    <row r="428" s="34" customFormat="1" ht="17.1" hidden="1" customHeight="1" spans="1:5">
      <c r="A428" s="186">
        <v>2050502</v>
      </c>
      <c r="B428" s="186" t="s">
        <v>393</v>
      </c>
      <c r="C428" s="187">
        <v>0</v>
      </c>
      <c r="D428" s="184"/>
      <c r="E428" s="190">
        <f t="shared" si="6"/>
        <v>0</v>
      </c>
    </row>
    <row r="429" s="34" customFormat="1" ht="17.1" hidden="1" customHeight="1" spans="1:5">
      <c r="A429" s="186">
        <v>2050599</v>
      </c>
      <c r="B429" s="186" t="s">
        <v>394</v>
      </c>
      <c r="C429" s="187">
        <v>0</v>
      </c>
      <c r="D429" s="184"/>
      <c r="E429" s="190">
        <f t="shared" si="6"/>
        <v>0</v>
      </c>
    </row>
    <row r="430" s="34" customFormat="1" ht="17.1" hidden="1" customHeight="1" spans="1:5">
      <c r="A430" s="186">
        <v>20506</v>
      </c>
      <c r="B430" s="189" t="s">
        <v>395</v>
      </c>
      <c r="C430" s="187">
        <f>SUM(C431:C433)</f>
        <v>0</v>
      </c>
      <c r="D430" s="187">
        <f>SUM(D431:D433)</f>
        <v>0</v>
      </c>
      <c r="E430" s="188">
        <f t="shared" si="6"/>
        <v>0</v>
      </c>
    </row>
    <row r="431" s="34" customFormat="1" ht="17.1" hidden="1" customHeight="1" spans="1:5">
      <c r="A431" s="186">
        <v>2050601</v>
      </c>
      <c r="B431" s="186" t="s">
        <v>396</v>
      </c>
      <c r="C431" s="187">
        <v>0</v>
      </c>
      <c r="D431" s="184"/>
      <c r="E431" s="190">
        <f t="shared" si="6"/>
        <v>0</v>
      </c>
    </row>
    <row r="432" s="34" customFormat="1" ht="17.1" hidden="1" customHeight="1" spans="1:5">
      <c r="A432" s="186">
        <v>2050602</v>
      </c>
      <c r="B432" s="186" t="s">
        <v>397</v>
      </c>
      <c r="C432" s="187">
        <v>0</v>
      </c>
      <c r="D432" s="184"/>
      <c r="E432" s="190">
        <f t="shared" si="6"/>
        <v>0</v>
      </c>
    </row>
    <row r="433" s="34" customFormat="1" ht="17.1" hidden="1" customHeight="1" spans="1:5">
      <c r="A433" s="186">
        <v>2050699</v>
      </c>
      <c r="B433" s="186" t="s">
        <v>398</v>
      </c>
      <c r="C433" s="187">
        <v>0</v>
      </c>
      <c r="D433" s="184"/>
      <c r="E433" s="190">
        <f t="shared" si="6"/>
        <v>0</v>
      </c>
    </row>
    <row r="434" s="34" customFormat="1" ht="17.1" customHeight="1" spans="1:5">
      <c r="A434" s="186">
        <v>20507</v>
      </c>
      <c r="B434" s="189" t="s">
        <v>399</v>
      </c>
      <c r="C434" s="187">
        <f>SUM(C435:C437)</f>
        <v>1086</v>
      </c>
      <c r="D434" s="187">
        <f>SUM(D435:D437)</f>
        <v>0</v>
      </c>
      <c r="E434" s="188">
        <f t="shared" si="6"/>
        <v>1086</v>
      </c>
    </row>
    <row r="435" s="34" customFormat="1" ht="17.1" customHeight="1" spans="1:5">
      <c r="A435" s="186">
        <v>2050701</v>
      </c>
      <c r="B435" s="186" t="s">
        <v>400</v>
      </c>
      <c r="C435" s="187">
        <v>1086</v>
      </c>
      <c r="D435" s="184"/>
      <c r="E435" s="190">
        <f t="shared" si="6"/>
        <v>1086</v>
      </c>
    </row>
    <row r="436" s="34" customFormat="1" ht="17.1" hidden="1" customHeight="1" spans="1:5">
      <c r="A436" s="186">
        <v>2050702</v>
      </c>
      <c r="B436" s="186" t="s">
        <v>401</v>
      </c>
      <c r="C436" s="187">
        <v>0</v>
      </c>
      <c r="D436" s="184"/>
      <c r="E436" s="190">
        <f t="shared" si="6"/>
        <v>0</v>
      </c>
    </row>
    <row r="437" s="34" customFormat="1" ht="17.1" hidden="1" customHeight="1" spans="1:5">
      <c r="A437" s="186">
        <v>2050799</v>
      </c>
      <c r="B437" s="186" t="s">
        <v>402</v>
      </c>
      <c r="C437" s="187">
        <v>0</v>
      </c>
      <c r="D437" s="184"/>
      <c r="E437" s="190">
        <f t="shared" si="6"/>
        <v>0</v>
      </c>
    </row>
    <row r="438" s="34" customFormat="1" ht="17.1" customHeight="1" spans="1:5">
      <c r="A438" s="186">
        <v>20508</v>
      </c>
      <c r="B438" s="189" t="s">
        <v>403</v>
      </c>
      <c r="C438" s="187">
        <f>SUM(C439:C443)</f>
        <v>756</v>
      </c>
      <c r="D438" s="187">
        <f>SUM(D439:D443)</f>
        <v>0</v>
      </c>
      <c r="E438" s="188">
        <f t="shared" si="6"/>
        <v>756</v>
      </c>
    </row>
    <row r="439" s="34" customFormat="1" ht="17.1" customHeight="1" spans="1:5">
      <c r="A439" s="186">
        <v>2050801</v>
      </c>
      <c r="B439" s="186" t="s">
        <v>404</v>
      </c>
      <c r="C439" s="187">
        <v>614</v>
      </c>
      <c r="D439" s="184"/>
      <c r="E439" s="190">
        <f t="shared" si="6"/>
        <v>614</v>
      </c>
    </row>
    <row r="440" s="34" customFormat="1" ht="17.1" customHeight="1" spans="1:5">
      <c r="A440" s="186">
        <v>2050802</v>
      </c>
      <c r="B440" s="186" t="s">
        <v>405</v>
      </c>
      <c r="C440" s="187">
        <v>142</v>
      </c>
      <c r="D440" s="184"/>
      <c r="E440" s="190">
        <f t="shared" si="6"/>
        <v>142</v>
      </c>
    </row>
    <row r="441" s="34" customFormat="1" ht="17.1" hidden="1" customHeight="1" spans="1:5">
      <c r="A441" s="186">
        <v>2050803</v>
      </c>
      <c r="B441" s="186" t="s">
        <v>406</v>
      </c>
      <c r="C441" s="187">
        <v>0</v>
      </c>
      <c r="D441" s="184"/>
      <c r="E441" s="190">
        <f t="shared" si="6"/>
        <v>0</v>
      </c>
    </row>
    <row r="442" s="34" customFormat="1" ht="17.1" hidden="1" customHeight="1" spans="1:5">
      <c r="A442" s="186">
        <v>2050804</v>
      </c>
      <c r="B442" s="186" t="s">
        <v>407</v>
      </c>
      <c r="C442" s="187">
        <v>0</v>
      </c>
      <c r="D442" s="184"/>
      <c r="E442" s="190">
        <f t="shared" si="6"/>
        <v>0</v>
      </c>
    </row>
    <row r="443" s="34" customFormat="1" ht="17.1" hidden="1" customHeight="1" spans="1:5">
      <c r="A443" s="186">
        <v>2050899</v>
      </c>
      <c r="B443" s="186" t="s">
        <v>408</v>
      </c>
      <c r="C443" s="187">
        <v>0</v>
      </c>
      <c r="D443" s="184"/>
      <c r="E443" s="190">
        <f t="shared" si="6"/>
        <v>0</v>
      </c>
    </row>
    <row r="444" s="34" customFormat="1" ht="17.1" customHeight="1" spans="1:5">
      <c r="A444" s="186">
        <v>20509</v>
      </c>
      <c r="B444" s="189" t="s">
        <v>409</v>
      </c>
      <c r="C444" s="187">
        <f>SUM(C445:C450)</f>
        <v>12057</v>
      </c>
      <c r="D444" s="187">
        <f>SUM(D445:D450)</f>
        <v>0</v>
      </c>
      <c r="E444" s="188">
        <f t="shared" si="6"/>
        <v>12057</v>
      </c>
    </row>
    <row r="445" s="34" customFormat="1" ht="17.1" customHeight="1" spans="1:5">
      <c r="A445" s="186">
        <v>2050901</v>
      </c>
      <c r="B445" s="186" t="s">
        <v>410</v>
      </c>
      <c r="C445" s="187">
        <v>852</v>
      </c>
      <c r="D445" s="184"/>
      <c r="E445" s="190">
        <f t="shared" si="6"/>
        <v>852</v>
      </c>
    </row>
    <row r="446" s="34" customFormat="1" ht="17.1" customHeight="1" spans="1:5">
      <c r="A446" s="186">
        <v>2050902</v>
      </c>
      <c r="B446" s="186" t="s">
        <v>411</v>
      </c>
      <c r="C446" s="187">
        <v>5000</v>
      </c>
      <c r="D446" s="184"/>
      <c r="E446" s="190">
        <f t="shared" si="6"/>
        <v>5000</v>
      </c>
    </row>
    <row r="447" s="34" customFormat="1" ht="17.1" customHeight="1" spans="1:5">
      <c r="A447" s="186">
        <v>2050903</v>
      </c>
      <c r="B447" s="186" t="s">
        <v>412</v>
      </c>
      <c r="C447" s="187">
        <v>4610</v>
      </c>
      <c r="D447" s="184"/>
      <c r="E447" s="190">
        <f t="shared" si="6"/>
        <v>4610</v>
      </c>
    </row>
    <row r="448" s="34" customFormat="1" ht="17.1" hidden="1" customHeight="1" spans="1:5">
      <c r="A448" s="186">
        <v>2050904</v>
      </c>
      <c r="B448" s="186" t="s">
        <v>413</v>
      </c>
      <c r="C448" s="187">
        <v>0</v>
      </c>
      <c r="D448" s="184"/>
      <c r="E448" s="190">
        <f t="shared" si="6"/>
        <v>0</v>
      </c>
    </row>
    <row r="449" s="34" customFormat="1" ht="17.1" hidden="1" customHeight="1" spans="1:5">
      <c r="A449" s="186">
        <v>2050905</v>
      </c>
      <c r="B449" s="186" t="s">
        <v>414</v>
      </c>
      <c r="C449" s="187">
        <v>0</v>
      </c>
      <c r="D449" s="184"/>
      <c r="E449" s="190">
        <f t="shared" si="6"/>
        <v>0</v>
      </c>
    </row>
    <row r="450" s="34" customFormat="1" ht="17.1" customHeight="1" spans="1:5">
      <c r="A450" s="186">
        <v>2050999</v>
      </c>
      <c r="B450" s="186" t="s">
        <v>415</v>
      </c>
      <c r="C450" s="187">
        <v>1595</v>
      </c>
      <c r="D450" s="184"/>
      <c r="E450" s="190">
        <f t="shared" si="6"/>
        <v>1595</v>
      </c>
    </row>
    <row r="451" s="34" customFormat="1" ht="17.1" customHeight="1" spans="1:5">
      <c r="A451" s="186">
        <v>20599</v>
      </c>
      <c r="B451" s="189" t="s">
        <v>416</v>
      </c>
      <c r="C451" s="187">
        <f>C452</f>
        <v>2861</v>
      </c>
      <c r="D451" s="187">
        <f>D452</f>
        <v>0</v>
      </c>
      <c r="E451" s="188">
        <f t="shared" si="6"/>
        <v>2861</v>
      </c>
    </row>
    <row r="452" s="34" customFormat="1" ht="17.1" customHeight="1" spans="1:5">
      <c r="A452" s="186">
        <v>2059999</v>
      </c>
      <c r="B452" s="186" t="s">
        <v>417</v>
      </c>
      <c r="C452" s="187">
        <v>2861</v>
      </c>
      <c r="D452" s="184"/>
      <c r="E452" s="190">
        <f t="shared" si="6"/>
        <v>2861</v>
      </c>
    </row>
    <row r="453" s="34" customFormat="1" ht="17.1" customHeight="1" spans="1:5">
      <c r="A453" s="186">
        <v>206</v>
      </c>
      <c r="B453" s="189" t="s">
        <v>418</v>
      </c>
      <c r="C453" s="187">
        <f>SUM(C454,C459,C468,C474,C480,C485,C490,C497,C501,C504)</f>
        <v>1053</v>
      </c>
      <c r="D453" s="187">
        <f>SUM(D454,D459,D468,D474,D480,D485,D490,D497,D501,D504)</f>
        <v>0</v>
      </c>
      <c r="E453" s="188">
        <f t="shared" si="6"/>
        <v>1053</v>
      </c>
    </row>
    <row r="454" s="34" customFormat="1" ht="17.1" customHeight="1" spans="1:5">
      <c r="A454" s="186">
        <v>20601</v>
      </c>
      <c r="B454" s="189" t="s">
        <v>419</v>
      </c>
      <c r="C454" s="187">
        <f>SUM(C455:C458)</f>
        <v>556</v>
      </c>
      <c r="D454" s="187">
        <f>SUM(D455:D458)</f>
        <v>0</v>
      </c>
      <c r="E454" s="188">
        <f t="shared" ref="E454:E517" si="7">C454-D454</f>
        <v>556</v>
      </c>
    </row>
    <row r="455" s="34" customFormat="1" ht="17.1" customHeight="1" spans="1:5">
      <c r="A455" s="186">
        <v>2060101</v>
      </c>
      <c r="B455" s="186" t="s">
        <v>128</v>
      </c>
      <c r="C455" s="187">
        <v>78</v>
      </c>
      <c r="D455" s="184"/>
      <c r="E455" s="190">
        <f t="shared" si="7"/>
        <v>78</v>
      </c>
    </row>
    <row r="456" s="34" customFormat="1" ht="17.1" customHeight="1" spans="1:5">
      <c r="A456" s="186">
        <v>2060102</v>
      </c>
      <c r="B456" s="186" t="s">
        <v>129</v>
      </c>
      <c r="C456" s="187">
        <v>84</v>
      </c>
      <c r="D456" s="184"/>
      <c r="E456" s="190">
        <f t="shared" si="7"/>
        <v>84</v>
      </c>
    </row>
    <row r="457" s="34" customFormat="1" ht="17.1" hidden="1" customHeight="1" spans="1:5">
      <c r="A457" s="186">
        <v>2060103</v>
      </c>
      <c r="B457" s="186" t="s">
        <v>130</v>
      </c>
      <c r="C457" s="187">
        <v>0</v>
      </c>
      <c r="D457" s="184"/>
      <c r="E457" s="190">
        <f t="shared" si="7"/>
        <v>0</v>
      </c>
    </row>
    <row r="458" s="34" customFormat="1" ht="17.1" customHeight="1" spans="1:5">
      <c r="A458" s="186">
        <v>2060199</v>
      </c>
      <c r="B458" s="186" t="s">
        <v>420</v>
      </c>
      <c r="C458" s="187">
        <v>394</v>
      </c>
      <c r="D458" s="184"/>
      <c r="E458" s="190">
        <f t="shared" si="7"/>
        <v>394</v>
      </c>
    </row>
    <row r="459" s="34" customFormat="1" ht="17.1" hidden="1" customHeight="1" spans="1:5">
      <c r="A459" s="186">
        <v>20602</v>
      </c>
      <c r="B459" s="189" t="s">
        <v>421</v>
      </c>
      <c r="C459" s="187">
        <f>SUM(C460:C467)</f>
        <v>0</v>
      </c>
      <c r="D459" s="187">
        <f>SUM(D460:D467)</f>
        <v>0</v>
      </c>
      <c r="E459" s="188">
        <f t="shared" si="7"/>
        <v>0</v>
      </c>
    </row>
    <row r="460" s="34" customFormat="1" ht="17.1" hidden="1" customHeight="1" spans="1:5">
      <c r="A460" s="186">
        <v>2060201</v>
      </c>
      <c r="B460" s="186" t="s">
        <v>422</v>
      </c>
      <c r="C460" s="187">
        <v>0</v>
      </c>
      <c r="D460" s="184"/>
      <c r="E460" s="190">
        <f t="shared" si="7"/>
        <v>0</v>
      </c>
    </row>
    <row r="461" s="34" customFormat="1" ht="17.1" hidden="1" customHeight="1" spans="1:5">
      <c r="A461" s="186">
        <v>2060202</v>
      </c>
      <c r="B461" s="186" t="s">
        <v>423</v>
      </c>
      <c r="C461" s="187">
        <v>0</v>
      </c>
      <c r="D461" s="184"/>
      <c r="E461" s="190">
        <f t="shared" si="7"/>
        <v>0</v>
      </c>
    </row>
    <row r="462" s="34" customFormat="1" ht="17.1" hidden="1" customHeight="1" spans="1:5">
      <c r="A462" s="186">
        <v>2060203</v>
      </c>
      <c r="B462" s="186" t="s">
        <v>424</v>
      </c>
      <c r="C462" s="187">
        <v>0</v>
      </c>
      <c r="D462" s="184"/>
      <c r="E462" s="190">
        <f t="shared" si="7"/>
        <v>0</v>
      </c>
    </row>
    <row r="463" s="34" customFormat="1" ht="17.1" hidden="1" customHeight="1" spans="1:5">
      <c r="A463" s="186">
        <v>2060204</v>
      </c>
      <c r="B463" s="186" t="s">
        <v>425</v>
      </c>
      <c r="C463" s="187">
        <v>0</v>
      </c>
      <c r="D463" s="184"/>
      <c r="E463" s="190">
        <f t="shared" si="7"/>
        <v>0</v>
      </c>
    </row>
    <row r="464" s="34" customFormat="1" ht="17.1" hidden="1" customHeight="1" spans="1:5">
      <c r="A464" s="186">
        <v>2060205</v>
      </c>
      <c r="B464" s="186" t="s">
        <v>426</v>
      </c>
      <c r="C464" s="187">
        <v>0</v>
      </c>
      <c r="D464" s="184"/>
      <c r="E464" s="190">
        <f t="shared" si="7"/>
        <v>0</v>
      </c>
    </row>
    <row r="465" s="34" customFormat="1" ht="17.1" hidden="1" customHeight="1" spans="1:5">
      <c r="A465" s="186">
        <v>2060206</v>
      </c>
      <c r="B465" s="186" t="s">
        <v>427</v>
      </c>
      <c r="C465" s="187">
        <v>0</v>
      </c>
      <c r="D465" s="184"/>
      <c r="E465" s="190">
        <f t="shared" si="7"/>
        <v>0</v>
      </c>
    </row>
    <row r="466" s="34" customFormat="1" ht="17.1" hidden="1" customHeight="1" spans="1:5">
      <c r="A466" s="186">
        <v>2060207</v>
      </c>
      <c r="B466" s="186" t="s">
        <v>428</v>
      </c>
      <c r="C466" s="187">
        <v>0</v>
      </c>
      <c r="D466" s="184"/>
      <c r="E466" s="190">
        <f t="shared" si="7"/>
        <v>0</v>
      </c>
    </row>
    <row r="467" s="34" customFormat="1" ht="17.1" hidden="1" customHeight="1" spans="1:5">
      <c r="A467" s="186">
        <v>2060299</v>
      </c>
      <c r="B467" s="186" t="s">
        <v>429</v>
      </c>
      <c r="C467" s="187">
        <v>0</v>
      </c>
      <c r="D467" s="184"/>
      <c r="E467" s="190">
        <f t="shared" si="7"/>
        <v>0</v>
      </c>
    </row>
    <row r="468" s="34" customFormat="1" ht="17.1" hidden="1" customHeight="1" spans="1:5">
      <c r="A468" s="186">
        <v>20603</v>
      </c>
      <c r="B468" s="189" t="s">
        <v>430</v>
      </c>
      <c r="C468" s="187">
        <f>SUM(C469:C473)</f>
        <v>0</v>
      </c>
      <c r="D468" s="187">
        <f>SUM(D469:D473)</f>
        <v>0</v>
      </c>
      <c r="E468" s="188">
        <f t="shared" si="7"/>
        <v>0</v>
      </c>
    </row>
    <row r="469" s="34" customFormat="1" ht="17.1" hidden="1" customHeight="1" spans="1:5">
      <c r="A469" s="186">
        <v>2060301</v>
      </c>
      <c r="B469" s="186" t="s">
        <v>422</v>
      </c>
      <c r="C469" s="187">
        <v>0</v>
      </c>
      <c r="D469" s="184"/>
      <c r="E469" s="190">
        <f t="shared" si="7"/>
        <v>0</v>
      </c>
    </row>
    <row r="470" s="34" customFormat="1" ht="17.1" hidden="1" customHeight="1" spans="1:5">
      <c r="A470" s="186">
        <v>2060302</v>
      </c>
      <c r="B470" s="186" t="s">
        <v>431</v>
      </c>
      <c r="C470" s="187">
        <v>0</v>
      </c>
      <c r="D470" s="184"/>
      <c r="E470" s="190">
        <f t="shared" si="7"/>
        <v>0</v>
      </c>
    </row>
    <row r="471" s="34" customFormat="1" ht="17.1" hidden="1" customHeight="1" spans="1:5">
      <c r="A471" s="186">
        <v>2060303</v>
      </c>
      <c r="B471" s="186" t="s">
        <v>432</v>
      </c>
      <c r="C471" s="187">
        <v>0</v>
      </c>
      <c r="D471" s="184"/>
      <c r="E471" s="190">
        <f t="shared" si="7"/>
        <v>0</v>
      </c>
    </row>
    <row r="472" s="34" customFormat="1" ht="17.1" hidden="1" customHeight="1" spans="1:5">
      <c r="A472" s="186">
        <v>2060304</v>
      </c>
      <c r="B472" s="186" t="s">
        <v>433</v>
      </c>
      <c r="C472" s="187">
        <v>0</v>
      </c>
      <c r="D472" s="184"/>
      <c r="E472" s="190">
        <f t="shared" si="7"/>
        <v>0</v>
      </c>
    </row>
    <row r="473" s="34" customFormat="1" ht="17.1" hidden="1" customHeight="1" spans="1:5">
      <c r="A473" s="186">
        <v>2060399</v>
      </c>
      <c r="B473" s="186" t="s">
        <v>434</v>
      </c>
      <c r="C473" s="187">
        <v>0</v>
      </c>
      <c r="D473" s="184"/>
      <c r="E473" s="190">
        <f t="shared" si="7"/>
        <v>0</v>
      </c>
    </row>
    <row r="474" s="34" customFormat="1" ht="17.1" customHeight="1" spans="1:5">
      <c r="A474" s="186">
        <v>20604</v>
      </c>
      <c r="B474" s="189" t="s">
        <v>435</v>
      </c>
      <c r="C474" s="187">
        <f>SUM(C475:C479)</f>
        <v>363</v>
      </c>
      <c r="D474" s="187">
        <f>SUM(D475:D479)</f>
        <v>0</v>
      </c>
      <c r="E474" s="188">
        <f t="shared" si="7"/>
        <v>363</v>
      </c>
    </row>
    <row r="475" s="34" customFormat="1" ht="17.1" hidden="1" customHeight="1" spans="1:5">
      <c r="A475" s="186">
        <v>2060401</v>
      </c>
      <c r="B475" s="186" t="s">
        <v>422</v>
      </c>
      <c r="C475" s="187">
        <v>0</v>
      </c>
      <c r="D475" s="184"/>
      <c r="E475" s="190">
        <f t="shared" si="7"/>
        <v>0</v>
      </c>
    </row>
    <row r="476" s="34" customFormat="1" ht="17.1" hidden="1" customHeight="1" spans="1:5">
      <c r="A476" s="186">
        <v>2060402</v>
      </c>
      <c r="B476" s="186" t="s">
        <v>436</v>
      </c>
      <c r="C476" s="187">
        <v>0</v>
      </c>
      <c r="D476" s="184"/>
      <c r="E476" s="190">
        <f t="shared" si="7"/>
        <v>0</v>
      </c>
    </row>
    <row r="477" s="34" customFormat="1" ht="17.1" hidden="1" customHeight="1" spans="1:5">
      <c r="A477" s="186">
        <v>2060403</v>
      </c>
      <c r="B477" s="186" t="s">
        <v>437</v>
      </c>
      <c r="C477" s="187">
        <v>0</v>
      </c>
      <c r="D477" s="184"/>
      <c r="E477" s="190">
        <f t="shared" si="7"/>
        <v>0</v>
      </c>
    </row>
    <row r="478" s="34" customFormat="1" ht="17.1" hidden="1" customHeight="1" spans="1:5">
      <c r="A478" s="186">
        <v>2060404</v>
      </c>
      <c r="B478" s="186" t="s">
        <v>438</v>
      </c>
      <c r="C478" s="187">
        <v>0</v>
      </c>
      <c r="D478" s="184"/>
      <c r="E478" s="190">
        <f t="shared" si="7"/>
        <v>0</v>
      </c>
    </row>
    <row r="479" s="34" customFormat="1" ht="17.1" customHeight="1" spans="1:5">
      <c r="A479" s="186">
        <v>2060499</v>
      </c>
      <c r="B479" s="186" t="s">
        <v>439</v>
      </c>
      <c r="C479" s="187">
        <v>363</v>
      </c>
      <c r="D479" s="184"/>
      <c r="E479" s="190">
        <f t="shared" si="7"/>
        <v>363</v>
      </c>
    </row>
    <row r="480" s="34" customFormat="1" ht="17.1" hidden="1" customHeight="1" spans="1:5">
      <c r="A480" s="186">
        <v>20605</v>
      </c>
      <c r="B480" s="189" t="s">
        <v>440</v>
      </c>
      <c r="C480" s="187">
        <f>SUM(C481:C484)</f>
        <v>0</v>
      </c>
      <c r="D480" s="187">
        <f>SUM(D481:D484)</f>
        <v>0</v>
      </c>
      <c r="E480" s="188">
        <f t="shared" si="7"/>
        <v>0</v>
      </c>
    </row>
    <row r="481" s="34" customFormat="1" ht="17.1" hidden="1" customHeight="1" spans="1:5">
      <c r="A481" s="186">
        <v>2060501</v>
      </c>
      <c r="B481" s="186" t="s">
        <v>422</v>
      </c>
      <c r="C481" s="187">
        <v>0</v>
      </c>
      <c r="D481" s="184"/>
      <c r="E481" s="190">
        <f t="shared" si="7"/>
        <v>0</v>
      </c>
    </row>
    <row r="482" s="34" customFormat="1" ht="17.1" hidden="1" customHeight="1" spans="1:5">
      <c r="A482" s="186">
        <v>2060502</v>
      </c>
      <c r="B482" s="186" t="s">
        <v>441</v>
      </c>
      <c r="C482" s="187">
        <v>0</v>
      </c>
      <c r="D482" s="184"/>
      <c r="E482" s="190">
        <f t="shared" si="7"/>
        <v>0</v>
      </c>
    </row>
    <row r="483" s="34" customFormat="1" ht="17.1" hidden="1" customHeight="1" spans="1:5">
      <c r="A483" s="186">
        <v>2060503</v>
      </c>
      <c r="B483" s="186" t="s">
        <v>442</v>
      </c>
      <c r="C483" s="187">
        <v>0</v>
      </c>
      <c r="D483" s="184"/>
      <c r="E483" s="190">
        <f t="shared" si="7"/>
        <v>0</v>
      </c>
    </row>
    <row r="484" s="34" customFormat="1" ht="17.1" hidden="1" customHeight="1" spans="1:5">
      <c r="A484" s="186">
        <v>2060599</v>
      </c>
      <c r="B484" s="186" t="s">
        <v>443</v>
      </c>
      <c r="C484" s="187">
        <v>0</v>
      </c>
      <c r="D484" s="184"/>
      <c r="E484" s="190">
        <f t="shared" si="7"/>
        <v>0</v>
      </c>
    </row>
    <row r="485" s="34" customFormat="1" ht="17.1" hidden="1" customHeight="1" spans="1:5">
      <c r="A485" s="186">
        <v>20606</v>
      </c>
      <c r="B485" s="189" t="s">
        <v>444</v>
      </c>
      <c r="C485" s="187">
        <f>SUM(C486:C489)</f>
        <v>0</v>
      </c>
      <c r="D485" s="187">
        <f>SUM(D486:D489)</f>
        <v>0</v>
      </c>
      <c r="E485" s="188">
        <f t="shared" si="7"/>
        <v>0</v>
      </c>
    </row>
    <row r="486" s="34" customFormat="1" ht="17.1" hidden="1" customHeight="1" spans="1:5">
      <c r="A486" s="186">
        <v>2060601</v>
      </c>
      <c r="B486" s="186" t="s">
        <v>445</v>
      </c>
      <c r="C486" s="187">
        <v>0</v>
      </c>
      <c r="D486" s="184"/>
      <c r="E486" s="190">
        <f t="shared" si="7"/>
        <v>0</v>
      </c>
    </row>
    <row r="487" s="34" customFormat="1" ht="17.1" hidden="1" customHeight="1" spans="1:5">
      <c r="A487" s="186">
        <v>2060602</v>
      </c>
      <c r="B487" s="186" t="s">
        <v>446</v>
      </c>
      <c r="C487" s="187">
        <v>0</v>
      </c>
      <c r="D487" s="184"/>
      <c r="E487" s="190">
        <f t="shared" si="7"/>
        <v>0</v>
      </c>
    </row>
    <row r="488" s="34" customFormat="1" ht="17.1" hidden="1" customHeight="1" spans="1:5">
      <c r="A488" s="186">
        <v>2060603</v>
      </c>
      <c r="B488" s="186" t="s">
        <v>447</v>
      </c>
      <c r="C488" s="187">
        <v>0</v>
      </c>
      <c r="D488" s="184"/>
      <c r="E488" s="190">
        <f t="shared" si="7"/>
        <v>0</v>
      </c>
    </row>
    <row r="489" s="34" customFormat="1" ht="17.1" hidden="1" customHeight="1" spans="1:5">
      <c r="A489" s="186">
        <v>2060699</v>
      </c>
      <c r="B489" s="186" t="s">
        <v>448</v>
      </c>
      <c r="C489" s="187">
        <v>0</v>
      </c>
      <c r="D489" s="184"/>
      <c r="E489" s="190">
        <f t="shared" si="7"/>
        <v>0</v>
      </c>
    </row>
    <row r="490" s="34" customFormat="1" ht="17.1" customHeight="1" spans="1:5">
      <c r="A490" s="186">
        <v>20607</v>
      </c>
      <c r="B490" s="189" t="s">
        <v>449</v>
      </c>
      <c r="C490" s="187">
        <f>SUM(C491:C496)</f>
        <v>39</v>
      </c>
      <c r="D490" s="187">
        <f>SUM(D491:D496)</f>
        <v>0</v>
      </c>
      <c r="E490" s="188">
        <f t="shared" si="7"/>
        <v>39</v>
      </c>
    </row>
    <row r="491" s="34" customFormat="1" ht="17.1" hidden="1" customHeight="1" spans="1:5">
      <c r="A491" s="186">
        <v>2060701</v>
      </c>
      <c r="B491" s="186" t="s">
        <v>422</v>
      </c>
      <c r="C491" s="187">
        <v>0</v>
      </c>
      <c r="D491" s="184"/>
      <c r="E491" s="190">
        <f t="shared" si="7"/>
        <v>0</v>
      </c>
    </row>
    <row r="492" s="34" customFormat="1" ht="17.1" hidden="1" customHeight="1" spans="1:5">
      <c r="A492" s="186">
        <v>2060702</v>
      </c>
      <c r="B492" s="186" t="s">
        <v>450</v>
      </c>
      <c r="C492" s="187">
        <v>0</v>
      </c>
      <c r="D492" s="184"/>
      <c r="E492" s="190">
        <f t="shared" si="7"/>
        <v>0</v>
      </c>
    </row>
    <row r="493" s="34" customFormat="1" ht="17.1" hidden="1" customHeight="1" spans="1:5">
      <c r="A493" s="186">
        <v>2060703</v>
      </c>
      <c r="B493" s="186" t="s">
        <v>451</v>
      </c>
      <c r="C493" s="187">
        <v>0</v>
      </c>
      <c r="D493" s="184"/>
      <c r="E493" s="190">
        <f t="shared" si="7"/>
        <v>0</v>
      </c>
    </row>
    <row r="494" s="34" customFormat="1" ht="17.1" hidden="1" customHeight="1" spans="1:5">
      <c r="A494" s="186">
        <v>2060704</v>
      </c>
      <c r="B494" s="186" t="s">
        <v>452</v>
      </c>
      <c r="C494" s="187">
        <v>0</v>
      </c>
      <c r="D494" s="184"/>
      <c r="E494" s="190">
        <f t="shared" si="7"/>
        <v>0</v>
      </c>
    </row>
    <row r="495" s="34" customFormat="1" ht="17.1" hidden="1" customHeight="1" spans="1:5">
      <c r="A495" s="186">
        <v>2060705</v>
      </c>
      <c r="B495" s="186" t="s">
        <v>453</v>
      </c>
      <c r="C495" s="187">
        <v>0</v>
      </c>
      <c r="D495" s="184"/>
      <c r="E495" s="190">
        <f t="shared" si="7"/>
        <v>0</v>
      </c>
    </row>
    <row r="496" s="34" customFormat="1" ht="17.1" customHeight="1" spans="1:5">
      <c r="A496" s="186">
        <v>2060799</v>
      </c>
      <c r="B496" s="186" t="s">
        <v>454</v>
      </c>
      <c r="C496" s="187">
        <v>39</v>
      </c>
      <c r="D496" s="184"/>
      <c r="E496" s="190">
        <f t="shared" si="7"/>
        <v>39</v>
      </c>
    </row>
    <row r="497" s="34" customFormat="1" ht="17.1" hidden="1" customHeight="1" spans="1:5">
      <c r="A497" s="186">
        <v>20608</v>
      </c>
      <c r="B497" s="189" t="s">
        <v>455</v>
      </c>
      <c r="C497" s="187">
        <f>SUM(C498:C500)</f>
        <v>0</v>
      </c>
      <c r="D497" s="187">
        <f>SUM(D498:D500)</f>
        <v>0</v>
      </c>
      <c r="E497" s="188">
        <f t="shared" si="7"/>
        <v>0</v>
      </c>
    </row>
    <row r="498" s="34" customFormat="1" ht="17.1" hidden="1" customHeight="1" spans="1:5">
      <c r="A498" s="186">
        <v>2060801</v>
      </c>
      <c r="B498" s="186" t="s">
        <v>456</v>
      </c>
      <c r="C498" s="187">
        <v>0</v>
      </c>
      <c r="D498" s="184"/>
      <c r="E498" s="190">
        <f t="shared" si="7"/>
        <v>0</v>
      </c>
    </row>
    <row r="499" s="34" customFormat="1" ht="17.1" hidden="1" customHeight="1" spans="1:5">
      <c r="A499" s="186">
        <v>2060802</v>
      </c>
      <c r="B499" s="186" t="s">
        <v>457</v>
      </c>
      <c r="C499" s="187">
        <v>0</v>
      </c>
      <c r="D499" s="184"/>
      <c r="E499" s="190">
        <f t="shared" si="7"/>
        <v>0</v>
      </c>
    </row>
    <row r="500" s="34" customFormat="1" ht="17.1" hidden="1" customHeight="1" spans="1:5">
      <c r="A500" s="186">
        <v>2060899</v>
      </c>
      <c r="B500" s="186" t="s">
        <v>458</v>
      </c>
      <c r="C500" s="187">
        <v>0</v>
      </c>
      <c r="D500" s="184"/>
      <c r="E500" s="190">
        <f t="shared" si="7"/>
        <v>0</v>
      </c>
    </row>
    <row r="501" s="34" customFormat="1" ht="17.1" hidden="1" customHeight="1" spans="1:5">
      <c r="A501" s="186">
        <v>20609</v>
      </c>
      <c r="B501" s="189" t="s">
        <v>459</v>
      </c>
      <c r="C501" s="187">
        <f>C502+C503</f>
        <v>0</v>
      </c>
      <c r="D501" s="187">
        <f>D502+D503</f>
        <v>0</v>
      </c>
      <c r="E501" s="188">
        <f t="shared" si="7"/>
        <v>0</v>
      </c>
    </row>
    <row r="502" s="34" customFormat="1" ht="17.1" hidden="1" customHeight="1" spans="1:5">
      <c r="A502" s="186">
        <v>2060901</v>
      </c>
      <c r="B502" s="186" t="s">
        <v>460</v>
      </c>
      <c r="C502" s="187">
        <v>0</v>
      </c>
      <c r="D502" s="184"/>
      <c r="E502" s="190">
        <f t="shared" si="7"/>
        <v>0</v>
      </c>
    </row>
    <row r="503" s="34" customFormat="1" ht="17.1" hidden="1" customHeight="1" spans="1:5">
      <c r="A503" s="186">
        <v>2060902</v>
      </c>
      <c r="B503" s="186" t="s">
        <v>461</v>
      </c>
      <c r="C503" s="187">
        <v>0</v>
      </c>
      <c r="D503" s="184"/>
      <c r="E503" s="190">
        <f t="shared" si="7"/>
        <v>0</v>
      </c>
    </row>
    <row r="504" s="34" customFormat="1" ht="17.1" customHeight="1" spans="1:5">
      <c r="A504" s="186">
        <v>20699</v>
      </c>
      <c r="B504" s="189" t="s">
        <v>462</v>
      </c>
      <c r="C504" s="187">
        <f>SUM(C505:C508)</f>
        <v>95</v>
      </c>
      <c r="D504" s="187">
        <f>SUM(D505:D508)</f>
        <v>0</v>
      </c>
      <c r="E504" s="188">
        <f t="shared" si="7"/>
        <v>95</v>
      </c>
    </row>
    <row r="505" s="34" customFormat="1" ht="17.1" hidden="1" customHeight="1" spans="1:5">
      <c r="A505" s="186">
        <v>2069901</v>
      </c>
      <c r="B505" s="186" t="s">
        <v>463</v>
      </c>
      <c r="C505" s="187">
        <v>0</v>
      </c>
      <c r="D505" s="184"/>
      <c r="E505" s="190">
        <f t="shared" si="7"/>
        <v>0</v>
      </c>
    </row>
    <row r="506" s="34" customFormat="1" ht="17.1" hidden="1" customHeight="1" spans="1:5">
      <c r="A506" s="186">
        <v>2069902</v>
      </c>
      <c r="B506" s="186" t="s">
        <v>464</v>
      </c>
      <c r="C506" s="187">
        <v>0</v>
      </c>
      <c r="D506" s="184"/>
      <c r="E506" s="190">
        <f t="shared" si="7"/>
        <v>0</v>
      </c>
    </row>
    <row r="507" s="34" customFormat="1" ht="17.1" hidden="1" customHeight="1" spans="1:5">
      <c r="A507" s="186">
        <v>2069903</v>
      </c>
      <c r="B507" s="186" t="s">
        <v>465</v>
      </c>
      <c r="C507" s="187">
        <v>0</v>
      </c>
      <c r="D507" s="184"/>
      <c r="E507" s="190">
        <f t="shared" si="7"/>
        <v>0</v>
      </c>
    </row>
    <row r="508" s="34" customFormat="1" ht="17.1" customHeight="1" spans="1:5">
      <c r="A508" s="186">
        <v>2069999</v>
      </c>
      <c r="B508" s="186" t="s">
        <v>466</v>
      </c>
      <c r="C508" s="187">
        <v>95</v>
      </c>
      <c r="D508" s="184"/>
      <c r="E508" s="190">
        <f t="shared" si="7"/>
        <v>95</v>
      </c>
    </row>
    <row r="509" s="34" customFormat="1" ht="17.1" customHeight="1" spans="1:5">
      <c r="A509" s="186">
        <v>207</v>
      </c>
      <c r="B509" s="189" t="s">
        <v>467</v>
      </c>
      <c r="C509" s="187">
        <f>SUM(C510,C526,C534,C545,C554,C561)</f>
        <v>39201</v>
      </c>
      <c r="D509" s="187">
        <f>SUM(D510,D526,D534,D545,D554,D561)</f>
        <v>0</v>
      </c>
      <c r="E509" s="188">
        <f t="shared" si="7"/>
        <v>39201</v>
      </c>
    </row>
    <row r="510" s="34" customFormat="1" ht="17.1" customHeight="1" spans="1:5">
      <c r="A510" s="186">
        <v>20701</v>
      </c>
      <c r="B510" s="189" t="s">
        <v>468</v>
      </c>
      <c r="C510" s="187">
        <f>SUM(C511:C525)</f>
        <v>31287</v>
      </c>
      <c r="D510" s="187">
        <f>SUM(D511:D525)</f>
        <v>0</v>
      </c>
      <c r="E510" s="188">
        <f t="shared" si="7"/>
        <v>31287</v>
      </c>
    </row>
    <row r="511" s="34" customFormat="1" ht="17.1" customHeight="1" spans="1:5">
      <c r="A511" s="186">
        <v>2070101</v>
      </c>
      <c r="B511" s="186" t="s">
        <v>128</v>
      </c>
      <c r="C511" s="187">
        <v>1164</v>
      </c>
      <c r="D511" s="184"/>
      <c r="E511" s="190">
        <f t="shared" si="7"/>
        <v>1164</v>
      </c>
    </row>
    <row r="512" s="34" customFormat="1" ht="17.1" customHeight="1" spans="1:5">
      <c r="A512" s="186">
        <v>2070102</v>
      </c>
      <c r="B512" s="186" t="s">
        <v>129</v>
      </c>
      <c r="C512" s="187">
        <v>6716</v>
      </c>
      <c r="D512" s="184"/>
      <c r="E512" s="190">
        <f t="shared" si="7"/>
        <v>6716</v>
      </c>
    </row>
    <row r="513" s="34" customFormat="1" ht="17.1" hidden="1" customHeight="1" spans="1:5">
      <c r="A513" s="186">
        <v>2070103</v>
      </c>
      <c r="B513" s="186" t="s">
        <v>130</v>
      </c>
      <c r="C513" s="187">
        <v>0</v>
      </c>
      <c r="D513" s="184"/>
      <c r="E513" s="190">
        <f t="shared" si="7"/>
        <v>0</v>
      </c>
    </row>
    <row r="514" s="34" customFormat="1" ht="17.1" customHeight="1" spans="1:5">
      <c r="A514" s="186">
        <v>2070104</v>
      </c>
      <c r="B514" s="186" t="s">
        <v>469</v>
      </c>
      <c r="C514" s="187">
        <v>1736</v>
      </c>
      <c r="D514" s="184"/>
      <c r="E514" s="190">
        <f t="shared" si="7"/>
        <v>1736</v>
      </c>
    </row>
    <row r="515" s="34" customFormat="1" ht="17.1" customHeight="1" spans="1:5">
      <c r="A515" s="186">
        <v>2070105</v>
      </c>
      <c r="B515" s="186" t="s">
        <v>470</v>
      </c>
      <c r="C515" s="187">
        <v>2628</v>
      </c>
      <c r="D515" s="184"/>
      <c r="E515" s="190">
        <f t="shared" si="7"/>
        <v>2628</v>
      </c>
    </row>
    <row r="516" s="34" customFormat="1" ht="17.1" hidden="1" customHeight="1" spans="1:5">
      <c r="A516" s="186">
        <v>2070106</v>
      </c>
      <c r="B516" s="186" t="s">
        <v>471</v>
      </c>
      <c r="C516" s="187">
        <v>0</v>
      </c>
      <c r="D516" s="184"/>
      <c r="E516" s="190">
        <f t="shared" si="7"/>
        <v>0</v>
      </c>
    </row>
    <row r="517" s="34" customFormat="1" ht="17.1" customHeight="1" spans="1:5">
      <c r="A517" s="186">
        <v>2070107</v>
      </c>
      <c r="B517" s="186" t="s">
        <v>472</v>
      </c>
      <c r="C517" s="187">
        <v>851</v>
      </c>
      <c r="D517" s="184"/>
      <c r="E517" s="190">
        <f t="shared" si="7"/>
        <v>851</v>
      </c>
    </row>
    <row r="518" s="34" customFormat="1" ht="17.1" customHeight="1" spans="1:5">
      <c r="A518" s="186">
        <v>2070108</v>
      </c>
      <c r="B518" s="186" t="s">
        <v>473</v>
      </c>
      <c r="C518" s="187">
        <v>150</v>
      </c>
      <c r="D518" s="184"/>
      <c r="E518" s="190">
        <f t="shared" ref="E518:E581" si="8">C518-D518</f>
        <v>150</v>
      </c>
    </row>
    <row r="519" s="34" customFormat="1" ht="17.1" customHeight="1" spans="1:5">
      <c r="A519" s="186">
        <v>2070109</v>
      </c>
      <c r="B519" s="186" t="s">
        <v>474</v>
      </c>
      <c r="C519" s="187">
        <v>574</v>
      </c>
      <c r="D519" s="184"/>
      <c r="E519" s="190">
        <f t="shared" si="8"/>
        <v>574</v>
      </c>
    </row>
    <row r="520" s="34" customFormat="1" ht="17.1" hidden="1" customHeight="1" spans="1:5">
      <c r="A520" s="186">
        <v>2070110</v>
      </c>
      <c r="B520" s="186" t="s">
        <v>475</v>
      </c>
      <c r="C520" s="187">
        <v>0</v>
      </c>
      <c r="D520" s="184"/>
      <c r="E520" s="190">
        <f t="shared" si="8"/>
        <v>0</v>
      </c>
    </row>
    <row r="521" s="34" customFormat="1" ht="17.1" hidden="1" customHeight="1" spans="1:5">
      <c r="A521" s="186">
        <v>2070111</v>
      </c>
      <c r="B521" s="186" t="s">
        <v>476</v>
      </c>
      <c r="C521" s="187">
        <v>0</v>
      </c>
      <c r="D521" s="184"/>
      <c r="E521" s="190">
        <f t="shared" si="8"/>
        <v>0</v>
      </c>
    </row>
    <row r="522" s="34" customFormat="1" ht="17.1" customHeight="1" spans="1:5">
      <c r="A522" s="186">
        <v>2070112</v>
      </c>
      <c r="B522" s="186" t="s">
        <v>477</v>
      </c>
      <c r="C522" s="187">
        <v>364</v>
      </c>
      <c r="D522" s="184"/>
      <c r="E522" s="190">
        <f t="shared" si="8"/>
        <v>364</v>
      </c>
    </row>
    <row r="523" s="34" customFormat="1" ht="17.1" hidden="1" customHeight="1" spans="1:5">
      <c r="A523" s="186">
        <v>2070113</v>
      </c>
      <c r="B523" s="186" t="s">
        <v>478</v>
      </c>
      <c r="C523" s="187">
        <v>0</v>
      </c>
      <c r="D523" s="184"/>
      <c r="E523" s="190">
        <f t="shared" si="8"/>
        <v>0</v>
      </c>
    </row>
    <row r="524" s="34" customFormat="1" ht="17.1" hidden="1" customHeight="1" spans="1:5">
      <c r="A524" s="186">
        <v>2070114</v>
      </c>
      <c r="B524" s="186" t="s">
        <v>479</v>
      </c>
      <c r="C524" s="187">
        <v>0</v>
      </c>
      <c r="D524" s="184"/>
      <c r="E524" s="190">
        <f t="shared" si="8"/>
        <v>0</v>
      </c>
    </row>
    <row r="525" s="34" customFormat="1" ht="17.1" customHeight="1" spans="1:5">
      <c r="A525" s="186">
        <v>2070199</v>
      </c>
      <c r="B525" s="186" t="s">
        <v>480</v>
      </c>
      <c r="C525" s="187">
        <v>17104</v>
      </c>
      <c r="D525" s="184"/>
      <c r="E525" s="190">
        <f t="shared" si="8"/>
        <v>17104</v>
      </c>
    </row>
    <row r="526" s="34" customFormat="1" ht="17.1" customHeight="1" spans="1:5">
      <c r="A526" s="186">
        <v>20702</v>
      </c>
      <c r="B526" s="189" t="s">
        <v>481</v>
      </c>
      <c r="C526" s="187">
        <f>SUM(C527:C533)</f>
        <v>4017</v>
      </c>
      <c r="D526" s="187">
        <f>SUM(D527:D533)</f>
        <v>0</v>
      </c>
      <c r="E526" s="188">
        <f t="shared" si="8"/>
        <v>4017</v>
      </c>
    </row>
    <row r="527" s="34" customFormat="1" ht="17.1" hidden="1" customHeight="1" spans="1:5">
      <c r="A527" s="186">
        <v>2070201</v>
      </c>
      <c r="B527" s="186" t="s">
        <v>128</v>
      </c>
      <c r="C527" s="187">
        <v>0</v>
      </c>
      <c r="D527" s="184"/>
      <c r="E527" s="190">
        <f t="shared" si="8"/>
        <v>0</v>
      </c>
    </row>
    <row r="528" s="34" customFormat="1" ht="17.1" hidden="1" customHeight="1" spans="1:5">
      <c r="A528" s="186">
        <v>2070202</v>
      </c>
      <c r="B528" s="186" t="s">
        <v>129</v>
      </c>
      <c r="C528" s="187">
        <v>0</v>
      </c>
      <c r="D528" s="184"/>
      <c r="E528" s="190">
        <f t="shared" si="8"/>
        <v>0</v>
      </c>
    </row>
    <row r="529" s="34" customFormat="1" ht="17.1" hidden="1" customHeight="1" spans="1:5">
      <c r="A529" s="186">
        <v>2070203</v>
      </c>
      <c r="B529" s="186" t="s">
        <v>130</v>
      </c>
      <c r="C529" s="187">
        <v>0</v>
      </c>
      <c r="D529" s="184"/>
      <c r="E529" s="190">
        <f t="shared" si="8"/>
        <v>0</v>
      </c>
    </row>
    <row r="530" s="34" customFormat="1" ht="17.1" customHeight="1" spans="1:5">
      <c r="A530" s="186">
        <v>2070204</v>
      </c>
      <c r="B530" s="186" t="s">
        <v>482</v>
      </c>
      <c r="C530" s="187">
        <v>2304</v>
      </c>
      <c r="D530" s="184"/>
      <c r="E530" s="190">
        <f t="shared" si="8"/>
        <v>2304</v>
      </c>
    </row>
    <row r="531" s="34" customFormat="1" ht="17.1" customHeight="1" spans="1:5">
      <c r="A531" s="186">
        <v>2070205</v>
      </c>
      <c r="B531" s="186" t="s">
        <v>483</v>
      </c>
      <c r="C531" s="187">
        <v>898</v>
      </c>
      <c r="D531" s="184"/>
      <c r="E531" s="190">
        <f t="shared" si="8"/>
        <v>898</v>
      </c>
    </row>
    <row r="532" s="34" customFormat="1" ht="17.1" customHeight="1" spans="1:5">
      <c r="A532" s="186">
        <v>2070206</v>
      </c>
      <c r="B532" s="186" t="s">
        <v>484</v>
      </c>
      <c r="C532" s="187">
        <v>250</v>
      </c>
      <c r="D532" s="184"/>
      <c r="E532" s="190">
        <f t="shared" si="8"/>
        <v>250</v>
      </c>
    </row>
    <row r="533" s="34" customFormat="1" ht="17.1" customHeight="1" spans="1:5">
      <c r="A533" s="186">
        <v>2070299</v>
      </c>
      <c r="B533" s="186" t="s">
        <v>485</v>
      </c>
      <c r="C533" s="187">
        <v>565</v>
      </c>
      <c r="D533" s="184"/>
      <c r="E533" s="190">
        <f t="shared" si="8"/>
        <v>565</v>
      </c>
    </row>
    <row r="534" s="34" customFormat="1" ht="17.1" customHeight="1" spans="1:5">
      <c r="A534" s="186">
        <v>20703</v>
      </c>
      <c r="B534" s="189" t="s">
        <v>486</v>
      </c>
      <c r="C534" s="187">
        <f>SUM(C535:C544)</f>
        <v>496</v>
      </c>
      <c r="D534" s="187">
        <f>SUM(D535:D544)</f>
        <v>0</v>
      </c>
      <c r="E534" s="188">
        <f t="shared" si="8"/>
        <v>496</v>
      </c>
    </row>
    <row r="535" s="34" customFormat="1" ht="17.1" hidden="1" customHeight="1" spans="1:5">
      <c r="A535" s="186">
        <v>2070301</v>
      </c>
      <c r="B535" s="186" t="s">
        <v>128</v>
      </c>
      <c r="C535" s="187">
        <v>0</v>
      </c>
      <c r="D535" s="184"/>
      <c r="E535" s="190">
        <f t="shared" si="8"/>
        <v>0</v>
      </c>
    </row>
    <row r="536" s="34" customFormat="1" ht="17.1" hidden="1" customHeight="1" spans="1:5">
      <c r="A536" s="186">
        <v>2070302</v>
      </c>
      <c r="B536" s="186" t="s">
        <v>129</v>
      </c>
      <c r="C536" s="187">
        <v>0</v>
      </c>
      <c r="D536" s="184"/>
      <c r="E536" s="190">
        <f t="shared" si="8"/>
        <v>0</v>
      </c>
    </row>
    <row r="537" s="34" customFormat="1" ht="17.1" hidden="1" customHeight="1" spans="1:5">
      <c r="A537" s="186">
        <v>2070303</v>
      </c>
      <c r="B537" s="186" t="s">
        <v>130</v>
      </c>
      <c r="C537" s="187">
        <v>0</v>
      </c>
      <c r="D537" s="184"/>
      <c r="E537" s="190">
        <f t="shared" si="8"/>
        <v>0</v>
      </c>
    </row>
    <row r="538" s="34" customFormat="1" ht="17.1" hidden="1" customHeight="1" spans="1:5">
      <c r="A538" s="186">
        <v>2070304</v>
      </c>
      <c r="B538" s="186" t="s">
        <v>487</v>
      </c>
      <c r="C538" s="187">
        <v>0</v>
      </c>
      <c r="D538" s="184"/>
      <c r="E538" s="190">
        <f t="shared" si="8"/>
        <v>0</v>
      </c>
    </row>
    <row r="539" s="34" customFormat="1" ht="17.1" hidden="1" customHeight="1" spans="1:5">
      <c r="A539" s="186">
        <v>2070305</v>
      </c>
      <c r="B539" s="186" t="s">
        <v>488</v>
      </c>
      <c r="C539" s="187">
        <v>0</v>
      </c>
      <c r="D539" s="184"/>
      <c r="E539" s="190">
        <f t="shared" si="8"/>
        <v>0</v>
      </c>
    </row>
    <row r="540" s="34" customFormat="1" ht="17.1" customHeight="1" spans="1:5">
      <c r="A540" s="186">
        <v>2070306</v>
      </c>
      <c r="B540" s="186" t="s">
        <v>489</v>
      </c>
      <c r="C540" s="187">
        <v>496</v>
      </c>
      <c r="D540" s="184"/>
      <c r="E540" s="190">
        <f t="shared" si="8"/>
        <v>496</v>
      </c>
    </row>
    <row r="541" s="34" customFormat="1" ht="17.1" hidden="1" customHeight="1" spans="1:5">
      <c r="A541" s="186">
        <v>2070307</v>
      </c>
      <c r="B541" s="186" t="s">
        <v>490</v>
      </c>
      <c r="C541" s="187">
        <v>0</v>
      </c>
      <c r="D541" s="184"/>
      <c r="E541" s="190">
        <f t="shared" si="8"/>
        <v>0</v>
      </c>
    </row>
    <row r="542" s="34" customFormat="1" ht="17.1" hidden="1" customHeight="1" spans="1:5">
      <c r="A542" s="186">
        <v>2070308</v>
      </c>
      <c r="B542" s="186" t="s">
        <v>491</v>
      </c>
      <c r="C542" s="187">
        <v>0</v>
      </c>
      <c r="D542" s="184"/>
      <c r="E542" s="190">
        <f t="shared" si="8"/>
        <v>0</v>
      </c>
    </row>
    <row r="543" s="34" customFormat="1" ht="17.1" hidden="1" customHeight="1" spans="1:5">
      <c r="A543" s="186">
        <v>2070309</v>
      </c>
      <c r="B543" s="186" t="s">
        <v>492</v>
      </c>
      <c r="C543" s="187">
        <v>0</v>
      </c>
      <c r="D543" s="184"/>
      <c r="E543" s="190">
        <f t="shared" si="8"/>
        <v>0</v>
      </c>
    </row>
    <row r="544" s="34" customFormat="1" ht="17.1" hidden="1" customHeight="1" spans="1:5">
      <c r="A544" s="186">
        <v>2070399</v>
      </c>
      <c r="B544" s="186" t="s">
        <v>493</v>
      </c>
      <c r="C544" s="187">
        <v>0</v>
      </c>
      <c r="D544" s="184"/>
      <c r="E544" s="190">
        <f t="shared" si="8"/>
        <v>0</v>
      </c>
    </row>
    <row r="545" s="34" customFormat="1" ht="17.1" hidden="1" customHeight="1" spans="1:5">
      <c r="A545" s="186">
        <v>20706</v>
      </c>
      <c r="B545" s="143" t="s">
        <v>494</v>
      </c>
      <c r="C545" s="187">
        <f>SUM(C546:C553)</f>
        <v>0</v>
      </c>
      <c r="D545" s="187">
        <f>SUM(D546:D553)</f>
        <v>0</v>
      </c>
      <c r="E545" s="188">
        <f t="shared" si="8"/>
        <v>0</v>
      </c>
    </row>
    <row r="546" s="34" customFormat="1" ht="17.1" hidden="1" customHeight="1" spans="1:5">
      <c r="A546" s="186">
        <v>2070601</v>
      </c>
      <c r="B546" s="145" t="s">
        <v>128</v>
      </c>
      <c r="C546" s="187">
        <v>0</v>
      </c>
      <c r="D546" s="184"/>
      <c r="E546" s="190">
        <f t="shared" si="8"/>
        <v>0</v>
      </c>
    </row>
    <row r="547" s="34" customFormat="1" ht="17.1" hidden="1" customHeight="1" spans="1:5">
      <c r="A547" s="186">
        <v>2070602</v>
      </c>
      <c r="B547" s="145" t="s">
        <v>129</v>
      </c>
      <c r="C547" s="187">
        <v>0</v>
      </c>
      <c r="D547" s="184"/>
      <c r="E547" s="190">
        <f t="shared" si="8"/>
        <v>0</v>
      </c>
    </row>
    <row r="548" s="34" customFormat="1" ht="17.1" hidden="1" customHeight="1" spans="1:5">
      <c r="A548" s="186">
        <v>2070603</v>
      </c>
      <c r="B548" s="145" t="s">
        <v>130</v>
      </c>
      <c r="C548" s="187">
        <v>0</v>
      </c>
      <c r="D548" s="184"/>
      <c r="E548" s="190">
        <f t="shared" si="8"/>
        <v>0</v>
      </c>
    </row>
    <row r="549" s="34" customFormat="1" ht="17.1" hidden="1" customHeight="1" spans="1:5">
      <c r="A549" s="186">
        <v>2070604</v>
      </c>
      <c r="B549" s="145" t="s">
        <v>495</v>
      </c>
      <c r="C549" s="187">
        <v>0</v>
      </c>
      <c r="D549" s="184"/>
      <c r="E549" s="190">
        <f t="shared" si="8"/>
        <v>0</v>
      </c>
    </row>
    <row r="550" s="34" customFormat="1" ht="17.1" hidden="1" customHeight="1" spans="1:5">
      <c r="A550" s="186">
        <v>2070605</v>
      </c>
      <c r="B550" s="145" t="s">
        <v>496</v>
      </c>
      <c r="C550" s="187">
        <v>0</v>
      </c>
      <c r="D550" s="184"/>
      <c r="E550" s="190">
        <f t="shared" si="8"/>
        <v>0</v>
      </c>
    </row>
    <row r="551" s="34" customFormat="1" ht="17.1" hidden="1" customHeight="1" spans="1:5">
      <c r="A551" s="186">
        <v>2070606</v>
      </c>
      <c r="B551" s="145" t="s">
        <v>497</v>
      </c>
      <c r="C551" s="187">
        <v>0</v>
      </c>
      <c r="D551" s="184"/>
      <c r="E551" s="190">
        <f t="shared" si="8"/>
        <v>0</v>
      </c>
    </row>
    <row r="552" s="34" customFormat="1" ht="17.1" hidden="1" customHeight="1" spans="1:5">
      <c r="A552" s="186">
        <v>2070607</v>
      </c>
      <c r="B552" s="145" t="s">
        <v>498</v>
      </c>
      <c r="C552" s="187">
        <v>0</v>
      </c>
      <c r="D552" s="184"/>
      <c r="E552" s="190">
        <f t="shared" si="8"/>
        <v>0</v>
      </c>
    </row>
    <row r="553" s="34" customFormat="1" ht="17.1" hidden="1" customHeight="1" spans="1:5">
      <c r="A553" s="186">
        <v>2070699</v>
      </c>
      <c r="B553" s="145" t="s">
        <v>499</v>
      </c>
      <c r="C553" s="187">
        <v>0</v>
      </c>
      <c r="D553" s="184"/>
      <c r="E553" s="190">
        <f t="shared" si="8"/>
        <v>0</v>
      </c>
    </row>
    <row r="554" s="34" customFormat="1" ht="17.1" customHeight="1" spans="1:5">
      <c r="A554" s="186">
        <v>20708</v>
      </c>
      <c r="B554" s="143" t="s">
        <v>500</v>
      </c>
      <c r="C554" s="187">
        <f>SUM(C555:C560)</f>
        <v>1694</v>
      </c>
      <c r="D554" s="187">
        <f>SUM(D555:D560)</f>
        <v>0</v>
      </c>
      <c r="E554" s="188">
        <f t="shared" si="8"/>
        <v>1694</v>
      </c>
    </row>
    <row r="555" s="34" customFormat="1" ht="17.1" hidden="1" customHeight="1" spans="1:5">
      <c r="A555" s="186">
        <v>2070801</v>
      </c>
      <c r="B555" s="145" t="s">
        <v>128</v>
      </c>
      <c r="C555" s="187">
        <v>0</v>
      </c>
      <c r="D555" s="184"/>
      <c r="E555" s="190">
        <f t="shared" si="8"/>
        <v>0</v>
      </c>
    </row>
    <row r="556" s="34" customFormat="1" ht="17.1" hidden="1" customHeight="1" spans="1:5">
      <c r="A556" s="186">
        <v>2070802</v>
      </c>
      <c r="B556" s="145" t="s">
        <v>129</v>
      </c>
      <c r="C556" s="187">
        <v>0</v>
      </c>
      <c r="D556" s="184"/>
      <c r="E556" s="190">
        <f t="shared" si="8"/>
        <v>0</v>
      </c>
    </row>
    <row r="557" s="34" customFormat="1" ht="17.1" customHeight="1" spans="1:5">
      <c r="A557" s="186">
        <v>2070803</v>
      </c>
      <c r="B557" s="145" t="s">
        <v>130</v>
      </c>
      <c r="C557" s="187">
        <v>300</v>
      </c>
      <c r="D557" s="184"/>
      <c r="E557" s="190">
        <f t="shared" si="8"/>
        <v>300</v>
      </c>
    </row>
    <row r="558" s="34" customFormat="1" ht="17.1" customHeight="1" spans="1:5">
      <c r="A558" s="186">
        <v>2070804</v>
      </c>
      <c r="B558" s="145" t="s">
        <v>501</v>
      </c>
      <c r="C558" s="187">
        <v>484</v>
      </c>
      <c r="D558" s="184"/>
      <c r="E558" s="190">
        <f t="shared" si="8"/>
        <v>484</v>
      </c>
    </row>
    <row r="559" s="34" customFormat="1" ht="17.1" customHeight="1" spans="1:5">
      <c r="A559" s="186">
        <v>2070805</v>
      </c>
      <c r="B559" s="145" t="s">
        <v>502</v>
      </c>
      <c r="C559" s="187">
        <v>445</v>
      </c>
      <c r="D559" s="184"/>
      <c r="E559" s="190">
        <f t="shared" si="8"/>
        <v>445</v>
      </c>
    </row>
    <row r="560" s="34" customFormat="1" ht="17.1" customHeight="1" spans="1:5">
      <c r="A560" s="186">
        <v>2070899</v>
      </c>
      <c r="B560" s="145" t="s">
        <v>503</v>
      </c>
      <c r="C560" s="187">
        <v>465</v>
      </c>
      <c r="D560" s="184"/>
      <c r="E560" s="190">
        <f t="shared" si="8"/>
        <v>465</v>
      </c>
    </row>
    <row r="561" s="34" customFormat="1" ht="17.1" customHeight="1" spans="1:5">
      <c r="A561" s="186">
        <v>20799</v>
      </c>
      <c r="B561" s="189" t="s">
        <v>504</v>
      </c>
      <c r="C561" s="187">
        <f>SUM(C562:C564)</f>
        <v>1707</v>
      </c>
      <c r="D561" s="187">
        <f>SUM(D562:D564)</f>
        <v>0</v>
      </c>
      <c r="E561" s="188">
        <f t="shared" si="8"/>
        <v>1707</v>
      </c>
    </row>
    <row r="562" s="34" customFormat="1" ht="17.1" hidden="1" customHeight="1" spans="1:5">
      <c r="A562" s="186">
        <v>2079902</v>
      </c>
      <c r="B562" s="186" t="s">
        <v>505</v>
      </c>
      <c r="C562" s="187">
        <v>0</v>
      </c>
      <c r="D562" s="184"/>
      <c r="E562" s="190">
        <f t="shared" si="8"/>
        <v>0</v>
      </c>
    </row>
    <row r="563" s="34" customFormat="1" ht="17.1" hidden="1" customHeight="1" spans="1:5">
      <c r="A563" s="186">
        <v>2079903</v>
      </c>
      <c r="B563" s="186" t="s">
        <v>506</v>
      </c>
      <c r="C563" s="187">
        <v>0</v>
      </c>
      <c r="D563" s="184"/>
      <c r="E563" s="190">
        <f t="shared" si="8"/>
        <v>0</v>
      </c>
    </row>
    <row r="564" s="34" customFormat="1" ht="17.1" customHeight="1" spans="1:5">
      <c r="A564" s="186">
        <v>2079999</v>
      </c>
      <c r="B564" s="186" t="s">
        <v>507</v>
      </c>
      <c r="C564" s="187">
        <v>1707</v>
      </c>
      <c r="D564" s="184"/>
      <c r="E564" s="190">
        <f t="shared" si="8"/>
        <v>1707</v>
      </c>
    </row>
    <row r="565" s="34" customFormat="1" ht="17.1" customHeight="1" spans="1:5">
      <c r="A565" s="186">
        <v>208</v>
      </c>
      <c r="B565" s="189" t="s">
        <v>508</v>
      </c>
      <c r="C565" s="187">
        <f>SUM(C566,C580,C588,C590,C599,C603,C613,C621,C628,C635,C644,C649,C652,C655,C658,C661,C664,C668,C673,C681)</f>
        <v>63727</v>
      </c>
      <c r="D565" s="187">
        <f>SUM(D566,D580,D588,D590,D599,D603,D613,D621,D628,D635,D644,D649,D652,D655,D658,D661,D664,D668,D673,D681)</f>
        <v>850</v>
      </c>
      <c r="E565" s="188">
        <f t="shared" si="8"/>
        <v>62877</v>
      </c>
    </row>
    <row r="566" s="34" customFormat="1" ht="17.1" customHeight="1" spans="1:5">
      <c r="A566" s="186">
        <v>20801</v>
      </c>
      <c r="B566" s="189" t="s">
        <v>509</v>
      </c>
      <c r="C566" s="187">
        <f>SUM(C567:C579)</f>
        <v>10560</v>
      </c>
      <c r="D566" s="187">
        <f>SUM(D567:D579)</f>
        <v>850</v>
      </c>
      <c r="E566" s="188">
        <f t="shared" si="8"/>
        <v>9710</v>
      </c>
    </row>
    <row r="567" s="34" customFormat="1" ht="17.1" customHeight="1" spans="1:5">
      <c r="A567" s="186">
        <v>2080101</v>
      </c>
      <c r="B567" s="186" t="s">
        <v>128</v>
      </c>
      <c r="C567" s="187">
        <v>466</v>
      </c>
      <c r="D567" s="184">
        <v>244</v>
      </c>
      <c r="E567" s="190">
        <f t="shared" si="8"/>
        <v>222</v>
      </c>
    </row>
    <row r="568" s="34" customFormat="1" ht="17.1" customHeight="1" spans="1:5">
      <c r="A568" s="186">
        <v>2080102</v>
      </c>
      <c r="B568" s="186" t="s">
        <v>129</v>
      </c>
      <c r="C568" s="187">
        <v>147</v>
      </c>
      <c r="D568" s="184"/>
      <c r="E568" s="190">
        <f t="shared" si="8"/>
        <v>147</v>
      </c>
    </row>
    <row r="569" s="34" customFormat="1" ht="17.1" hidden="1" customHeight="1" spans="1:5">
      <c r="A569" s="186">
        <v>2080103</v>
      </c>
      <c r="B569" s="186" t="s">
        <v>130</v>
      </c>
      <c r="C569" s="187">
        <v>0</v>
      </c>
      <c r="D569" s="184"/>
      <c r="E569" s="190">
        <f t="shared" si="8"/>
        <v>0</v>
      </c>
    </row>
    <row r="570" s="34" customFormat="1" ht="17.1" hidden="1" customHeight="1" spans="1:5">
      <c r="A570" s="186">
        <v>2080104</v>
      </c>
      <c r="B570" s="186" t="s">
        <v>510</v>
      </c>
      <c r="C570" s="187">
        <v>0</v>
      </c>
      <c r="D570" s="184"/>
      <c r="E570" s="190">
        <f t="shared" si="8"/>
        <v>0</v>
      </c>
    </row>
    <row r="571" s="34" customFormat="1" ht="17.1" customHeight="1" spans="1:5">
      <c r="A571" s="186">
        <v>2080105</v>
      </c>
      <c r="B571" s="186" t="s">
        <v>511</v>
      </c>
      <c r="C571" s="187">
        <v>198</v>
      </c>
      <c r="D571" s="184"/>
      <c r="E571" s="190">
        <f t="shared" si="8"/>
        <v>198</v>
      </c>
    </row>
    <row r="572" s="34" customFormat="1" ht="17.1" hidden="1" customHeight="1" spans="1:5">
      <c r="A572" s="186">
        <v>2080106</v>
      </c>
      <c r="B572" s="186" t="s">
        <v>512</v>
      </c>
      <c r="C572" s="187">
        <v>0</v>
      </c>
      <c r="D572" s="184"/>
      <c r="E572" s="190">
        <f t="shared" si="8"/>
        <v>0</v>
      </c>
    </row>
    <row r="573" s="34" customFormat="1" ht="17.1" hidden="1" customHeight="1" spans="1:5">
      <c r="A573" s="186">
        <v>2080107</v>
      </c>
      <c r="B573" s="186" t="s">
        <v>513</v>
      </c>
      <c r="C573" s="187">
        <v>0</v>
      </c>
      <c r="D573" s="184"/>
      <c r="E573" s="190">
        <f t="shared" si="8"/>
        <v>0</v>
      </c>
    </row>
    <row r="574" s="34" customFormat="1" ht="17.1" hidden="1" customHeight="1" spans="1:5">
      <c r="A574" s="186">
        <v>2080108</v>
      </c>
      <c r="B574" s="186" t="s">
        <v>169</v>
      </c>
      <c r="C574" s="187">
        <v>0</v>
      </c>
      <c r="D574" s="184"/>
      <c r="E574" s="190">
        <f t="shared" si="8"/>
        <v>0</v>
      </c>
    </row>
    <row r="575" s="34" customFormat="1" ht="17.1" customHeight="1" spans="1:5">
      <c r="A575" s="186">
        <v>2080109</v>
      </c>
      <c r="B575" s="186" t="s">
        <v>514</v>
      </c>
      <c r="C575" s="187">
        <v>1175</v>
      </c>
      <c r="D575" s="184"/>
      <c r="E575" s="190">
        <f t="shared" si="8"/>
        <v>1175</v>
      </c>
    </row>
    <row r="576" s="34" customFormat="1" ht="17.1" hidden="1" customHeight="1" spans="1:5">
      <c r="A576" s="186">
        <v>2080110</v>
      </c>
      <c r="B576" s="186" t="s">
        <v>515</v>
      </c>
      <c r="C576" s="187">
        <v>0</v>
      </c>
      <c r="D576" s="184"/>
      <c r="E576" s="190">
        <f t="shared" si="8"/>
        <v>0</v>
      </c>
    </row>
    <row r="577" s="34" customFormat="1" ht="17.1" hidden="1" customHeight="1" spans="1:5">
      <c r="A577" s="186">
        <v>2080111</v>
      </c>
      <c r="B577" s="186" t="s">
        <v>516</v>
      </c>
      <c r="C577" s="187">
        <v>0</v>
      </c>
      <c r="D577" s="184"/>
      <c r="E577" s="190">
        <f t="shared" si="8"/>
        <v>0</v>
      </c>
    </row>
    <row r="578" s="34" customFormat="1" ht="17.1" hidden="1" customHeight="1" spans="1:5">
      <c r="A578" s="186">
        <v>2080112</v>
      </c>
      <c r="B578" s="186" t="s">
        <v>517</v>
      </c>
      <c r="C578" s="187">
        <v>0</v>
      </c>
      <c r="D578" s="184"/>
      <c r="E578" s="190">
        <f t="shared" si="8"/>
        <v>0</v>
      </c>
    </row>
    <row r="579" s="34" customFormat="1" ht="17.1" customHeight="1" spans="1:5">
      <c r="A579" s="186">
        <v>2080199</v>
      </c>
      <c r="B579" s="186" t="s">
        <v>518</v>
      </c>
      <c r="C579" s="187">
        <v>8574</v>
      </c>
      <c r="D579" s="184">
        <v>606</v>
      </c>
      <c r="E579" s="190">
        <f t="shared" si="8"/>
        <v>7968</v>
      </c>
    </row>
    <row r="580" s="34" customFormat="1" ht="17.1" customHeight="1" spans="1:5">
      <c r="A580" s="186">
        <v>20802</v>
      </c>
      <c r="B580" s="189" t="s">
        <v>519</v>
      </c>
      <c r="C580" s="187">
        <f>SUM(C581:C587)</f>
        <v>4088</v>
      </c>
      <c r="D580" s="187">
        <f>SUM(D581:D587)</f>
        <v>0</v>
      </c>
      <c r="E580" s="188">
        <f t="shared" si="8"/>
        <v>4088</v>
      </c>
    </row>
    <row r="581" s="34" customFormat="1" ht="17.1" customHeight="1" spans="1:5">
      <c r="A581" s="186">
        <v>2080201</v>
      </c>
      <c r="B581" s="186" t="s">
        <v>128</v>
      </c>
      <c r="C581" s="187">
        <v>314</v>
      </c>
      <c r="D581" s="184"/>
      <c r="E581" s="190">
        <f t="shared" si="8"/>
        <v>314</v>
      </c>
    </row>
    <row r="582" s="34" customFormat="1" ht="17.1" hidden="1" customHeight="1" spans="1:5">
      <c r="A582" s="186">
        <v>2080202</v>
      </c>
      <c r="B582" s="186" t="s">
        <v>129</v>
      </c>
      <c r="C582" s="187">
        <v>0</v>
      </c>
      <c r="D582" s="184"/>
      <c r="E582" s="190">
        <f t="shared" ref="E582:E645" si="9">C582-D582</f>
        <v>0</v>
      </c>
    </row>
    <row r="583" s="34" customFormat="1" ht="17.1" hidden="1" customHeight="1" spans="1:5">
      <c r="A583" s="186">
        <v>2080203</v>
      </c>
      <c r="B583" s="186" t="s">
        <v>130</v>
      </c>
      <c r="C583" s="187">
        <v>0</v>
      </c>
      <c r="D583" s="184"/>
      <c r="E583" s="190">
        <f t="shared" si="9"/>
        <v>0</v>
      </c>
    </row>
    <row r="584" s="34" customFormat="1" ht="17.1" hidden="1" customHeight="1" spans="1:5">
      <c r="A584" s="186">
        <v>2080206</v>
      </c>
      <c r="B584" s="186" t="s">
        <v>520</v>
      </c>
      <c r="C584" s="187">
        <v>0</v>
      </c>
      <c r="D584" s="184"/>
      <c r="E584" s="190">
        <f t="shared" si="9"/>
        <v>0</v>
      </c>
    </row>
    <row r="585" s="34" customFormat="1" ht="17.1" customHeight="1" spans="1:5">
      <c r="A585" s="186">
        <v>2080207</v>
      </c>
      <c r="B585" s="186" t="s">
        <v>521</v>
      </c>
      <c r="C585" s="187">
        <v>463</v>
      </c>
      <c r="D585" s="184"/>
      <c r="E585" s="190">
        <f t="shared" si="9"/>
        <v>463</v>
      </c>
    </row>
    <row r="586" s="34" customFormat="1" ht="17.1" customHeight="1" spans="1:5">
      <c r="A586" s="186">
        <v>2080208</v>
      </c>
      <c r="B586" s="186" t="s">
        <v>522</v>
      </c>
      <c r="C586" s="187">
        <v>1084</v>
      </c>
      <c r="D586" s="184"/>
      <c r="E586" s="190">
        <f t="shared" si="9"/>
        <v>1084</v>
      </c>
    </row>
    <row r="587" s="34" customFormat="1" ht="17.1" customHeight="1" spans="1:5">
      <c r="A587" s="186">
        <v>2080299</v>
      </c>
      <c r="B587" s="186" t="s">
        <v>523</v>
      </c>
      <c r="C587" s="187">
        <v>2227</v>
      </c>
      <c r="D587" s="184"/>
      <c r="E587" s="190">
        <f t="shared" si="9"/>
        <v>2227</v>
      </c>
    </row>
    <row r="588" s="34" customFormat="1" ht="17.1" hidden="1" customHeight="1" spans="1:5">
      <c r="A588" s="186">
        <v>20804</v>
      </c>
      <c r="B588" s="189" t="s">
        <v>524</v>
      </c>
      <c r="C588" s="187">
        <f>C589</f>
        <v>0</v>
      </c>
      <c r="D588" s="187">
        <f>D589</f>
        <v>0</v>
      </c>
      <c r="E588" s="188">
        <f t="shared" si="9"/>
        <v>0</v>
      </c>
    </row>
    <row r="589" s="34" customFormat="1" ht="17.1" hidden="1" customHeight="1" spans="1:5">
      <c r="A589" s="186">
        <v>2080402</v>
      </c>
      <c r="B589" s="186" t="s">
        <v>525</v>
      </c>
      <c r="C589" s="187">
        <v>0</v>
      </c>
      <c r="D589" s="184"/>
      <c r="E589" s="190">
        <f t="shared" si="9"/>
        <v>0</v>
      </c>
    </row>
    <row r="590" s="34" customFormat="1" ht="17.1" customHeight="1" spans="1:5">
      <c r="A590" s="186">
        <v>20805</v>
      </c>
      <c r="B590" s="189" t="s">
        <v>526</v>
      </c>
      <c r="C590" s="187">
        <f>SUM(C591:C598)</f>
        <v>2432</v>
      </c>
      <c r="D590" s="187">
        <f>SUM(D591:D598)</f>
        <v>0</v>
      </c>
      <c r="E590" s="188">
        <f t="shared" si="9"/>
        <v>2432</v>
      </c>
    </row>
    <row r="591" s="34" customFormat="1" ht="17.1" customHeight="1" spans="1:5">
      <c r="A591" s="186">
        <v>2080501</v>
      </c>
      <c r="B591" s="186" t="s">
        <v>527</v>
      </c>
      <c r="C591" s="187">
        <v>11</v>
      </c>
      <c r="D591" s="184"/>
      <c r="E591" s="190">
        <f t="shared" si="9"/>
        <v>11</v>
      </c>
    </row>
    <row r="592" s="34" customFormat="1" ht="17.1" customHeight="1" spans="1:5">
      <c r="A592" s="186">
        <v>2080502</v>
      </c>
      <c r="B592" s="186" t="s">
        <v>528</v>
      </c>
      <c r="C592" s="187">
        <v>206</v>
      </c>
      <c r="D592" s="184"/>
      <c r="E592" s="190">
        <f t="shared" si="9"/>
        <v>206</v>
      </c>
    </row>
    <row r="593" s="34" customFormat="1" ht="17.1" hidden="1" customHeight="1" spans="1:5">
      <c r="A593" s="186">
        <v>2080503</v>
      </c>
      <c r="B593" s="186" t="s">
        <v>529</v>
      </c>
      <c r="C593" s="187">
        <v>0</v>
      </c>
      <c r="D593" s="184"/>
      <c r="E593" s="190">
        <f t="shared" si="9"/>
        <v>0</v>
      </c>
    </row>
    <row r="594" s="34" customFormat="1" ht="17.1" hidden="1" customHeight="1" spans="1:5">
      <c r="A594" s="186">
        <v>2080504</v>
      </c>
      <c r="B594" s="186" t="s">
        <v>530</v>
      </c>
      <c r="C594" s="187">
        <v>0</v>
      </c>
      <c r="D594" s="184"/>
      <c r="E594" s="190">
        <f t="shared" si="9"/>
        <v>0</v>
      </c>
    </row>
    <row r="595" s="34" customFormat="1" ht="17.1" customHeight="1" spans="1:5">
      <c r="A595" s="186">
        <v>2080505</v>
      </c>
      <c r="B595" s="186" t="s">
        <v>531</v>
      </c>
      <c r="C595" s="187">
        <v>38</v>
      </c>
      <c r="D595" s="184"/>
      <c r="E595" s="190">
        <f t="shared" si="9"/>
        <v>38</v>
      </c>
    </row>
    <row r="596" s="34" customFormat="1" ht="17.1" hidden="1" customHeight="1" spans="1:5">
      <c r="A596" s="186">
        <v>2080506</v>
      </c>
      <c r="B596" s="186" t="s">
        <v>532</v>
      </c>
      <c r="C596" s="187">
        <v>0</v>
      </c>
      <c r="D596" s="184"/>
      <c r="E596" s="190">
        <f t="shared" si="9"/>
        <v>0</v>
      </c>
    </row>
    <row r="597" s="34" customFormat="1" ht="17.1" customHeight="1" spans="1:5">
      <c r="A597" s="186">
        <v>2080507</v>
      </c>
      <c r="B597" s="186" t="s">
        <v>533</v>
      </c>
      <c r="C597" s="187">
        <v>1472</v>
      </c>
      <c r="D597" s="184"/>
      <c r="E597" s="190">
        <f t="shared" si="9"/>
        <v>1472</v>
      </c>
    </row>
    <row r="598" s="34" customFormat="1" ht="17.1" customHeight="1" spans="1:5">
      <c r="A598" s="186">
        <v>2080599</v>
      </c>
      <c r="B598" s="186" t="s">
        <v>534</v>
      </c>
      <c r="C598" s="187">
        <v>705</v>
      </c>
      <c r="D598" s="184"/>
      <c r="E598" s="190">
        <f t="shared" si="9"/>
        <v>705</v>
      </c>
    </row>
    <row r="599" s="34" customFormat="1" ht="17.1" customHeight="1" spans="1:5">
      <c r="A599" s="186">
        <v>20806</v>
      </c>
      <c r="B599" s="189" t="s">
        <v>535</v>
      </c>
      <c r="C599" s="187">
        <f>SUM(C600:C602)</f>
        <v>350</v>
      </c>
      <c r="D599" s="187">
        <f>SUM(D600:D602)</f>
        <v>0</v>
      </c>
      <c r="E599" s="188">
        <f t="shared" si="9"/>
        <v>350</v>
      </c>
    </row>
    <row r="600" s="34" customFormat="1" ht="17.1" customHeight="1" spans="1:5">
      <c r="A600" s="186">
        <v>2080601</v>
      </c>
      <c r="B600" s="186" t="s">
        <v>536</v>
      </c>
      <c r="C600" s="187">
        <v>350</v>
      </c>
      <c r="D600" s="184"/>
      <c r="E600" s="190">
        <f t="shared" si="9"/>
        <v>350</v>
      </c>
    </row>
    <row r="601" s="34" customFormat="1" ht="17.1" hidden="1" customHeight="1" spans="1:5">
      <c r="A601" s="186">
        <v>2080602</v>
      </c>
      <c r="B601" s="186" t="s">
        <v>537</v>
      </c>
      <c r="C601" s="187">
        <v>0</v>
      </c>
      <c r="D601" s="184"/>
      <c r="E601" s="190">
        <f t="shared" si="9"/>
        <v>0</v>
      </c>
    </row>
    <row r="602" s="34" customFormat="1" ht="17.1" hidden="1" customHeight="1" spans="1:5">
      <c r="A602" s="186">
        <v>2080699</v>
      </c>
      <c r="B602" s="186" t="s">
        <v>538</v>
      </c>
      <c r="C602" s="187">
        <v>0</v>
      </c>
      <c r="D602" s="184"/>
      <c r="E602" s="190">
        <f t="shared" si="9"/>
        <v>0</v>
      </c>
    </row>
    <row r="603" s="34" customFormat="1" ht="17.1" hidden="1" customHeight="1" spans="1:5">
      <c r="A603" s="186">
        <v>20807</v>
      </c>
      <c r="B603" s="189" t="s">
        <v>539</v>
      </c>
      <c r="C603" s="187">
        <f>SUM(C604:C612)</f>
        <v>0</v>
      </c>
      <c r="D603" s="187">
        <f>SUM(D604:D612)</f>
        <v>0</v>
      </c>
      <c r="E603" s="188">
        <f t="shared" si="9"/>
        <v>0</v>
      </c>
    </row>
    <row r="604" s="34" customFormat="1" ht="17.1" hidden="1" customHeight="1" spans="1:5">
      <c r="A604" s="186">
        <v>2080701</v>
      </c>
      <c r="B604" s="186" t="s">
        <v>540</v>
      </c>
      <c r="C604" s="187">
        <v>0</v>
      </c>
      <c r="D604" s="184"/>
      <c r="E604" s="190">
        <f t="shared" si="9"/>
        <v>0</v>
      </c>
    </row>
    <row r="605" s="34" customFormat="1" ht="17.1" hidden="1" customHeight="1" spans="1:5">
      <c r="A605" s="186">
        <v>2080702</v>
      </c>
      <c r="B605" s="186" t="s">
        <v>541</v>
      </c>
      <c r="C605" s="187">
        <v>0</v>
      </c>
      <c r="D605" s="184"/>
      <c r="E605" s="190">
        <f t="shared" si="9"/>
        <v>0</v>
      </c>
    </row>
    <row r="606" s="34" customFormat="1" ht="17.1" hidden="1" customHeight="1" spans="1:5">
      <c r="A606" s="186">
        <v>2080704</v>
      </c>
      <c r="B606" s="186" t="s">
        <v>542</v>
      </c>
      <c r="C606" s="187">
        <v>0</v>
      </c>
      <c r="D606" s="184"/>
      <c r="E606" s="190">
        <f t="shared" si="9"/>
        <v>0</v>
      </c>
    </row>
    <row r="607" s="34" customFormat="1" ht="17.1" hidden="1" customHeight="1" spans="1:5">
      <c r="A607" s="186">
        <v>2080705</v>
      </c>
      <c r="B607" s="186" t="s">
        <v>543</v>
      </c>
      <c r="C607" s="187">
        <v>0</v>
      </c>
      <c r="D607" s="184"/>
      <c r="E607" s="190">
        <f t="shared" si="9"/>
        <v>0</v>
      </c>
    </row>
    <row r="608" s="34" customFormat="1" ht="17.1" hidden="1" customHeight="1" spans="1:5">
      <c r="A608" s="186">
        <v>2080709</v>
      </c>
      <c r="B608" s="186" t="s">
        <v>544</v>
      </c>
      <c r="C608" s="187">
        <v>0</v>
      </c>
      <c r="D608" s="184"/>
      <c r="E608" s="190">
        <f t="shared" si="9"/>
        <v>0</v>
      </c>
    </row>
    <row r="609" s="34" customFormat="1" ht="17.1" hidden="1" customHeight="1" spans="1:5">
      <c r="A609" s="186">
        <v>2080711</v>
      </c>
      <c r="B609" s="186" t="s">
        <v>545</v>
      </c>
      <c r="C609" s="187">
        <v>0</v>
      </c>
      <c r="D609" s="184"/>
      <c r="E609" s="190">
        <f t="shared" si="9"/>
        <v>0</v>
      </c>
    </row>
    <row r="610" s="34" customFormat="1" ht="17.1" hidden="1" customHeight="1" spans="1:5">
      <c r="A610" s="186">
        <v>2080712</v>
      </c>
      <c r="B610" s="186" t="s">
        <v>546</v>
      </c>
      <c r="C610" s="187">
        <v>0</v>
      </c>
      <c r="D610" s="184"/>
      <c r="E610" s="190">
        <f t="shared" si="9"/>
        <v>0</v>
      </c>
    </row>
    <row r="611" s="34" customFormat="1" ht="17.1" hidden="1" customHeight="1" spans="1:5">
      <c r="A611" s="186">
        <v>2080713</v>
      </c>
      <c r="B611" s="186" t="s">
        <v>547</v>
      </c>
      <c r="C611" s="187">
        <v>0</v>
      </c>
      <c r="D611" s="184"/>
      <c r="E611" s="190">
        <f t="shared" si="9"/>
        <v>0</v>
      </c>
    </row>
    <row r="612" s="34" customFormat="1" ht="17.1" hidden="1" customHeight="1" spans="1:5">
      <c r="A612" s="186">
        <v>2080799</v>
      </c>
      <c r="B612" s="186" t="s">
        <v>548</v>
      </c>
      <c r="C612" s="187">
        <v>0</v>
      </c>
      <c r="D612" s="184"/>
      <c r="E612" s="190">
        <f t="shared" si="9"/>
        <v>0</v>
      </c>
    </row>
    <row r="613" s="34" customFormat="1" ht="17.1" customHeight="1" spans="1:5">
      <c r="A613" s="186">
        <v>20808</v>
      </c>
      <c r="B613" s="189" t="s">
        <v>549</v>
      </c>
      <c r="C613" s="187">
        <f>SUM(C614:C620)</f>
        <v>1301</v>
      </c>
      <c r="D613" s="187">
        <f>SUM(D614:D620)</f>
        <v>0</v>
      </c>
      <c r="E613" s="188">
        <f t="shared" si="9"/>
        <v>1301</v>
      </c>
    </row>
    <row r="614" s="34" customFormat="1" ht="17.1" customHeight="1" spans="1:5">
      <c r="A614" s="186">
        <v>2080801</v>
      </c>
      <c r="B614" s="186" t="s">
        <v>550</v>
      </c>
      <c r="C614" s="187">
        <v>18</v>
      </c>
      <c r="D614" s="184"/>
      <c r="E614" s="190">
        <f t="shared" si="9"/>
        <v>18</v>
      </c>
    </row>
    <row r="615" s="34" customFormat="1" ht="17.1" hidden="1" customHeight="1" spans="1:5">
      <c r="A615" s="186">
        <v>2080802</v>
      </c>
      <c r="B615" s="186" t="s">
        <v>551</v>
      </c>
      <c r="C615" s="187">
        <v>0</v>
      </c>
      <c r="D615" s="184"/>
      <c r="E615" s="190">
        <f t="shared" si="9"/>
        <v>0</v>
      </c>
    </row>
    <row r="616" s="34" customFormat="1" ht="17.1" customHeight="1" spans="1:5">
      <c r="A616" s="186">
        <v>2080803</v>
      </c>
      <c r="B616" s="186" t="s">
        <v>552</v>
      </c>
      <c r="C616" s="187">
        <v>74</v>
      </c>
      <c r="D616" s="184"/>
      <c r="E616" s="190">
        <f t="shared" si="9"/>
        <v>74</v>
      </c>
    </row>
    <row r="617" s="34" customFormat="1" ht="17.1" hidden="1" customHeight="1" spans="1:5">
      <c r="A617" s="186">
        <v>2080804</v>
      </c>
      <c r="B617" s="186" t="s">
        <v>553</v>
      </c>
      <c r="C617" s="187">
        <v>0</v>
      </c>
      <c r="D617" s="184"/>
      <c r="E617" s="190">
        <f t="shared" si="9"/>
        <v>0</v>
      </c>
    </row>
    <row r="618" s="34" customFormat="1" ht="17.1" customHeight="1" spans="1:5">
      <c r="A618" s="186">
        <v>2080805</v>
      </c>
      <c r="B618" s="186" t="s">
        <v>554</v>
      </c>
      <c r="C618" s="187">
        <v>55</v>
      </c>
      <c r="D618" s="184"/>
      <c r="E618" s="190">
        <f t="shared" si="9"/>
        <v>55</v>
      </c>
    </row>
    <row r="619" s="34" customFormat="1" ht="17.1" hidden="1" customHeight="1" spans="1:5">
      <c r="A619" s="186">
        <v>2080806</v>
      </c>
      <c r="B619" s="186" t="s">
        <v>555</v>
      </c>
      <c r="C619" s="187">
        <v>0</v>
      </c>
      <c r="D619" s="184"/>
      <c r="E619" s="190">
        <f t="shared" si="9"/>
        <v>0</v>
      </c>
    </row>
    <row r="620" s="34" customFormat="1" ht="17.1" customHeight="1" spans="1:5">
      <c r="A620" s="186">
        <v>2080899</v>
      </c>
      <c r="B620" s="186" t="s">
        <v>556</v>
      </c>
      <c r="C620" s="187">
        <v>1154</v>
      </c>
      <c r="D620" s="184"/>
      <c r="E620" s="190">
        <f t="shared" si="9"/>
        <v>1154</v>
      </c>
    </row>
    <row r="621" s="34" customFormat="1" ht="17.1" customHeight="1" spans="1:5">
      <c r="A621" s="186">
        <v>20809</v>
      </c>
      <c r="B621" s="189" t="s">
        <v>557</v>
      </c>
      <c r="C621" s="187">
        <f>SUM(C622:C627)</f>
        <v>368</v>
      </c>
      <c r="D621" s="187">
        <f>SUM(D622:D627)</f>
        <v>0</v>
      </c>
      <c r="E621" s="188">
        <f t="shared" si="9"/>
        <v>368</v>
      </c>
    </row>
    <row r="622" s="34" customFormat="1" ht="17.1" customHeight="1" spans="1:5">
      <c r="A622" s="186">
        <v>2080901</v>
      </c>
      <c r="B622" s="186" t="s">
        <v>558</v>
      </c>
      <c r="C622" s="187">
        <v>72</v>
      </c>
      <c r="D622" s="184"/>
      <c r="E622" s="190">
        <f t="shared" si="9"/>
        <v>72</v>
      </c>
    </row>
    <row r="623" s="34" customFormat="1" ht="17.1" customHeight="1" spans="1:5">
      <c r="A623" s="186">
        <v>2080902</v>
      </c>
      <c r="B623" s="186" t="s">
        <v>559</v>
      </c>
      <c r="C623" s="187">
        <v>104</v>
      </c>
      <c r="D623" s="184"/>
      <c r="E623" s="190">
        <f t="shared" si="9"/>
        <v>104</v>
      </c>
    </row>
    <row r="624" s="34" customFormat="1" ht="17.1" hidden="1" customHeight="1" spans="1:5">
      <c r="A624" s="186">
        <v>2080903</v>
      </c>
      <c r="B624" s="186" t="s">
        <v>560</v>
      </c>
      <c r="C624" s="187">
        <v>0</v>
      </c>
      <c r="D624" s="184"/>
      <c r="E624" s="190">
        <f t="shared" si="9"/>
        <v>0</v>
      </c>
    </row>
    <row r="625" s="34" customFormat="1" ht="17.1" hidden="1" customHeight="1" spans="1:5">
      <c r="A625" s="186">
        <v>2080904</v>
      </c>
      <c r="B625" s="186" t="s">
        <v>561</v>
      </c>
      <c r="C625" s="187">
        <v>0</v>
      </c>
      <c r="D625" s="184"/>
      <c r="E625" s="190">
        <f t="shared" si="9"/>
        <v>0</v>
      </c>
    </row>
    <row r="626" s="34" customFormat="1" ht="17.1" hidden="1" customHeight="1" spans="1:5">
      <c r="A626" s="186">
        <v>2080905</v>
      </c>
      <c r="B626" s="186" t="s">
        <v>562</v>
      </c>
      <c r="C626" s="187">
        <v>0</v>
      </c>
      <c r="D626" s="184"/>
      <c r="E626" s="190">
        <f t="shared" si="9"/>
        <v>0</v>
      </c>
    </row>
    <row r="627" s="34" customFormat="1" ht="17.1" customHeight="1" spans="1:5">
      <c r="A627" s="186">
        <v>2080999</v>
      </c>
      <c r="B627" s="186" t="s">
        <v>563</v>
      </c>
      <c r="C627" s="187">
        <v>192</v>
      </c>
      <c r="D627" s="184"/>
      <c r="E627" s="190">
        <f t="shared" si="9"/>
        <v>192</v>
      </c>
    </row>
    <row r="628" s="34" customFormat="1" ht="17.1" customHeight="1" spans="1:5">
      <c r="A628" s="186">
        <v>20810</v>
      </c>
      <c r="B628" s="189" t="s">
        <v>564</v>
      </c>
      <c r="C628" s="187">
        <f>SUM(C629:C634)</f>
        <v>9099</v>
      </c>
      <c r="D628" s="187">
        <f>SUM(D629:D634)</f>
        <v>0</v>
      </c>
      <c r="E628" s="188">
        <f t="shared" si="9"/>
        <v>9099</v>
      </c>
    </row>
    <row r="629" s="34" customFormat="1" ht="17.1" customHeight="1" spans="1:5">
      <c r="A629" s="186">
        <v>2081001</v>
      </c>
      <c r="B629" s="186" t="s">
        <v>565</v>
      </c>
      <c r="C629" s="187">
        <v>23</v>
      </c>
      <c r="D629" s="184"/>
      <c r="E629" s="190">
        <f t="shared" si="9"/>
        <v>23</v>
      </c>
    </row>
    <row r="630" s="34" customFormat="1" ht="17.1" customHeight="1" spans="1:5">
      <c r="A630" s="186">
        <v>2081002</v>
      </c>
      <c r="B630" s="186" t="s">
        <v>566</v>
      </c>
      <c r="C630" s="187">
        <v>2095</v>
      </c>
      <c r="D630" s="184"/>
      <c r="E630" s="190">
        <f t="shared" si="9"/>
        <v>2095</v>
      </c>
    </row>
    <row r="631" s="34" customFormat="1" ht="17.1" hidden="1" customHeight="1" spans="1:5">
      <c r="A631" s="186">
        <v>2081003</v>
      </c>
      <c r="B631" s="186" t="s">
        <v>567</v>
      </c>
      <c r="C631" s="187">
        <v>0</v>
      </c>
      <c r="D631" s="184"/>
      <c r="E631" s="190">
        <f t="shared" si="9"/>
        <v>0</v>
      </c>
    </row>
    <row r="632" s="34" customFormat="1" ht="17.1" customHeight="1" spans="1:5">
      <c r="A632" s="186">
        <v>2081004</v>
      </c>
      <c r="B632" s="186" t="s">
        <v>568</v>
      </c>
      <c r="C632" s="187">
        <v>10</v>
      </c>
      <c r="D632" s="184"/>
      <c r="E632" s="190">
        <f t="shared" si="9"/>
        <v>10</v>
      </c>
    </row>
    <row r="633" s="34" customFormat="1" ht="17.1" customHeight="1" spans="1:5">
      <c r="A633" s="186">
        <v>2081005</v>
      </c>
      <c r="B633" s="186" t="s">
        <v>569</v>
      </c>
      <c r="C633" s="187">
        <v>1925</v>
      </c>
      <c r="D633" s="184"/>
      <c r="E633" s="190">
        <f t="shared" si="9"/>
        <v>1925</v>
      </c>
    </row>
    <row r="634" s="34" customFormat="1" ht="17.1" customHeight="1" spans="1:5">
      <c r="A634" s="186">
        <v>2081099</v>
      </c>
      <c r="B634" s="186" t="s">
        <v>570</v>
      </c>
      <c r="C634" s="187">
        <v>5046</v>
      </c>
      <c r="D634" s="184"/>
      <c r="E634" s="190">
        <f t="shared" si="9"/>
        <v>5046</v>
      </c>
    </row>
    <row r="635" s="34" customFormat="1" ht="17.1" customHeight="1" spans="1:5">
      <c r="A635" s="186">
        <v>20811</v>
      </c>
      <c r="B635" s="189" t="s">
        <v>571</v>
      </c>
      <c r="C635" s="187">
        <f>SUM(C636:C643)</f>
        <v>1209</v>
      </c>
      <c r="D635" s="187">
        <f>SUM(D636:D643)</f>
        <v>0</v>
      </c>
      <c r="E635" s="188">
        <f t="shared" si="9"/>
        <v>1209</v>
      </c>
    </row>
    <row r="636" s="34" customFormat="1" ht="17.1" customHeight="1" spans="1:5">
      <c r="A636" s="186">
        <v>2081101</v>
      </c>
      <c r="B636" s="186" t="s">
        <v>128</v>
      </c>
      <c r="C636" s="187">
        <v>258</v>
      </c>
      <c r="D636" s="184"/>
      <c r="E636" s="190">
        <f t="shared" si="9"/>
        <v>258</v>
      </c>
    </row>
    <row r="637" s="34" customFormat="1" ht="17.1" customHeight="1" spans="1:5">
      <c r="A637" s="186">
        <v>2081102</v>
      </c>
      <c r="B637" s="186" t="s">
        <v>129</v>
      </c>
      <c r="C637" s="187">
        <v>24</v>
      </c>
      <c r="D637" s="184"/>
      <c r="E637" s="190">
        <f t="shared" si="9"/>
        <v>24</v>
      </c>
    </row>
    <row r="638" s="34" customFormat="1" ht="17.1" hidden="1" customHeight="1" spans="1:5">
      <c r="A638" s="186">
        <v>2081103</v>
      </c>
      <c r="B638" s="186" t="s">
        <v>130</v>
      </c>
      <c r="C638" s="187">
        <v>0</v>
      </c>
      <c r="D638" s="184"/>
      <c r="E638" s="190">
        <f t="shared" si="9"/>
        <v>0</v>
      </c>
    </row>
    <row r="639" s="34" customFormat="1" ht="17.1" customHeight="1" spans="1:5">
      <c r="A639" s="186">
        <v>2081104</v>
      </c>
      <c r="B639" s="186" t="s">
        <v>572</v>
      </c>
      <c r="C639" s="187">
        <v>136</v>
      </c>
      <c r="D639" s="184"/>
      <c r="E639" s="190">
        <f t="shared" si="9"/>
        <v>136</v>
      </c>
    </row>
    <row r="640" s="34" customFormat="1" ht="17.1" customHeight="1" spans="1:5">
      <c r="A640" s="186">
        <v>2081105</v>
      </c>
      <c r="B640" s="186" t="s">
        <v>573</v>
      </c>
      <c r="C640" s="187">
        <v>257</v>
      </c>
      <c r="D640" s="184"/>
      <c r="E640" s="190">
        <f t="shared" si="9"/>
        <v>257</v>
      </c>
    </row>
    <row r="641" s="34" customFormat="1" ht="17.1" hidden="1" customHeight="1" spans="1:5">
      <c r="A641" s="186">
        <v>2081106</v>
      </c>
      <c r="B641" s="186" t="s">
        <v>574</v>
      </c>
      <c r="C641" s="187">
        <v>0</v>
      </c>
      <c r="D641" s="184"/>
      <c r="E641" s="190">
        <f t="shared" si="9"/>
        <v>0</v>
      </c>
    </row>
    <row r="642" s="34" customFormat="1" ht="17.1" customHeight="1" spans="1:5">
      <c r="A642" s="186">
        <v>2081107</v>
      </c>
      <c r="B642" s="186" t="s">
        <v>575</v>
      </c>
      <c r="C642" s="187">
        <v>58</v>
      </c>
      <c r="D642" s="184"/>
      <c r="E642" s="190">
        <f t="shared" si="9"/>
        <v>58</v>
      </c>
    </row>
    <row r="643" s="34" customFormat="1" ht="17.1" customHeight="1" spans="1:5">
      <c r="A643" s="186">
        <v>2081199</v>
      </c>
      <c r="B643" s="186" t="s">
        <v>576</v>
      </c>
      <c r="C643" s="187">
        <v>476</v>
      </c>
      <c r="D643" s="184"/>
      <c r="E643" s="190">
        <f t="shared" si="9"/>
        <v>476</v>
      </c>
    </row>
    <row r="644" s="34" customFormat="1" ht="17.1" hidden="1" customHeight="1" spans="1:5">
      <c r="A644" s="186">
        <v>20816</v>
      </c>
      <c r="B644" s="189" t="s">
        <v>577</v>
      </c>
      <c r="C644" s="187">
        <f>SUM(C645:C648)</f>
        <v>0</v>
      </c>
      <c r="D644" s="187">
        <f>SUM(D645:D648)</f>
        <v>0</v>
      </c>
      <c r="E644" s="188">
        <f t="shared" si="9"/>
        <v>0</v>
      </c>
    </row>
    <row r="645" s="34" customFormat="1" ht="17.1" hidden="1" customHeight="1" spans="1:5">
      <c r="A645" s="186">
        <v>2081601</v>
      </c>
      <c r="B645" s="186" t="s">
        <v>128</v>
      </c>
      <c r="C645" s="187">
        <v>0</v>
      </c>
      <c r="D645" s="184"/>
      <c r="E645" s="190">
        <f t="shared" si="9"/>
        <v>0</v>
      </c>
    </row>
    <row r="646" s="34" customFormat="1" ht="17.1" hidden="1" customHeight="1" spans="1:5">
      <c r="A646" s="186">
        <v>2081602</v>
      </c>
      <c r="B646" s="186" t="s">
        <v>129</v>
      </c>
      <c r="C646" s="187">
        <v>0</v>
      </c>
      <c r="D646" s="184"/>
      <c r="E646" s="190">
        <f t="shared" ref="E646:E709" si="10">C646-D646</f>
        <v>0</v>
      </c>
    </row>
    <row r="647" s="34" customFormat="1" ht="17.1" hidden="1" customHeight="1" spans="1:5">
      <c r="A647" s="186">
        <v>2081603</v>
      </c>
      <c r="B647" s="186" t="s">
        <v>130</v>
      </c>
      <c r="C647" s="187">
        <v>0</v>
      </c>
      <c r="D647" s="184"/>
      <c r="E647" s="190">
        <f t="shared" si="10"/>
        <v>0</v>
      </c>
    </row>
    <row r="648" s="34" customFormat="1" ht="17.1" hidden="1" customHeight="1" spans="1:5">
      <c r="A648" s="186">
        <v>2081699</v>
      </c>
      <c r="B648" s="186" t="s">
        <v>578</v>
      </c>
      <c r="C648" s="187">
        <v>0</v>
      </c>
      <c r="D648" s="184"/>
      <c r="E648" s="190">
        <f t="shared" si="10"/>
        <v>0</v>
      </c>
    </row>
    <row r="649" s="34" customFormat="1" ht="17.1" customHeight="1" spans="1:5">
      <c r="A649" s="186">
        <v>20819</v>
      </c>
      <c r="B649" s="189" t="s">
        <v>579</v>
      </c>
      <c r="C649" s="187">
        <f>SUM(C650:C651)</f>
        <v>846</v>
      </c>
      <c r="D649" s="187">
        <f>SUM(D650:D651)</f>
        <v>0</v>
      </c>
      <c r="E649" s="188">
        <f t="shared" si="10"/>
        <v>846</v>
      </c>
    </row>
    <row r="650" s="34" customFormat="1" ht="17.1" customHeight="1" spans="1:5">
      <c r="A650" s="186">
        <v>2081901</v>
      </c>
      <c r="B650" s="186" t="s">
        <v>580</v>
      </c>
      <c r="C650" s="187">
        <v>726</v>
      </c>
      <c r="D650" s="184"/>
      <c r="E650" s="190">
        <f t="shared" si="10"/>
        <v>726</v>
      </c>
    </row>
    <row r="651" s="34" customFormat="1" ht="17.1" customHeight="1" spans="1:5">
      <c r="A651" s="186">
        <v>2081902</v>
      </c>
      <c r="B651" s="186" t="s">
        <v>581</v>
      </c>
      <c r="C651" s="187">
        <v>120</v>
      </c>
      <c r="D651" s="184"/>
      <c r="E651" s="190">
        <f t="shared" si="10"/>
        <v>120</v>
      </c>
    </row>
    <row r="652" s="34" customFormat="1" ht="17.1" customHeight="1" spans="1:5">
      <c r="A652" s="186">
        <v>20820</v>
      </c>
      <c r="B652" s="189" t="s">
        <v>582</v>
      </c>
      <c r="C652" s="187">
        <f>SUM(C653:C654)</f>
        <v>1100</v>
      </c>
      <c r="D652" s="187">
        <f>SUM(D653:D654)</f>
        <v>0</v>
      </c>
      <c r="E652" s="188">
        <f t="shared" si="10"/>
        <v>1100</v>
      </c>
    </row>
    <row r="653" s="34" customFormat="1" ht="17.1" customHeight="1" spans="1:5">
      <c r="A653" s="186">
        <v>2082001</v>
      </c>
      <c r="B653" s="186" t="s">
        <v>583</v>
      </c>
      <c r="C653" s="187">
        <v>1100</v>
      </c>
      <c r="D653" s="184"/>
      <c r="E653" s="190">
        <f t="shared" si="10"/>
        <v>1100</v>
      </c>
    </row>
    <row r="654" s="34" customFormat="1" ht="17.1" hidden="1" customHeight="1" spans="1:5">
      <c r="A654" s="186">
        <v>2082002</v>
      </c>
      <c r="B654" s="186" t="s">
        <v>584</v>
      </c>
      <c r="C654" s="187">
        <v>0</v>
      </c>
      <c r="D654" s="184"/>
      <c r="E654" s="190">
        <f t="shared" si="10"/>
        <v>0</v>
      </c>
    </row>
    <row r="655" s="34" customFormat="1" ht="17.1" customHeight="1" spans="1:5">
      <c r="A655" s="186">
        <v>20821</v>
      </c>
      <c r="B655" s="189" t="s">
        <v>585</v>
      </c>
      <c r="C655" s="187">
        <f>SUM(C656:C657)</f>
        <v>2315</v>
      </c>
      <c r="D655" s="187">
        <f>SUM(D656:D657)</f>
        <v>0</v>
      </c>
      <c r="E655" s="188">
        <f t="shared" si="10"/>
        <v>2315</v>
      </c>
    </row>
    <row r="656" s="34" customFormat="1" ht="17.1" hidden="1" customHeight="1" spans="1:5">
      <c r="A656" s="186">
        <v>2082101</v>
      </c>
      <c r="B656" s="186" t="s">
        <v>586</v>
      </c>
      <c r="C656" s="187">
        <v>0</v>
      </c>
      <c r="D656" s="184"/>
      <c r="E656" s="190">
        <f t="shared" si="10"/>
        <v>0</v>
      </c>
    </row>
    <row r="657" s="34" customFormat="1" ht="17.1" customHeight="1" spans="1:5">
      <c r="A657" s="186">
        <v>2082102</v>
      </c>
      <c r="B657" s="186" t="s">
        <v>587</v>
      </c>
      <c r="C657" s="187">
        <v>2315</v>
      </c>
      <c r="D657" s="184"/>
      <c r="E657" s="190">
        <f t="shared" si="10"/>
        <v>2315</v>
      </c>
    </row>
    <row r="658" s="34" customFormat="1" ht="17.1" hidden="1" customHeight="1" spans="1:5">
      <c r="A658" s="186">
        <v>20824</v>
      </c>
      <c r="B658" s="189" t="s">
        <v>588</v>
      </c>
      <c r="C658" s="187">
        <f>SUM(C659:C660)</f>
        <v>0</v>
      </c>
      <c r="D658" s="187">
        <f>SUM(D659:D660)</f>
        <v>0</v>
      </c>
      <c r="E658" s="188">
        <f t="shared" si="10"/>
        <v>0</v>
      </c>
    </row>
    <row r="659" s="34" customFormat="1" ht="17.1" hidden="1" customHeight="1" spans="1:5">
      <c r="A659" s="186">
        <v>2082401</v>
      </c>
      <c r="B659" s="186" t="s">
        <v>589</v>
      </c>
      <c r="C659" s="187">
        <v>0</v>
      </c>
      <c r="D659" s="184"/>
      <c r="E659" s="190">
        <f t="shared" si="10"/>
        <v>0</v>
      </c>
    </row>
    <row r="660" s="34" customFormat="1" ht="17.1" hidden="1" customHeight="1" spans="1:5">
      <c r="A660" s="186">
        <v>2082402</v>
      </c>
      <c r="B660" s="186" t="s">
        <v>590</v>
      </c>
      <c r="C660" s="187">
        <v>0</v>
      </c>
      <c r="D660" s="184"/>
      <c r="E660" s="190">
        <f t="shared" si="10"/>
        <v>0</v>
      </c>
    </row>
    <row r="661" s="34" customFormat="1" ht="17.1" customHeight="1" spans="1:5">
      <c r="A661" s="186">
        <v>20825</v>
      </c>
      <c r="B661" s="189" t="s">
        <v>591</v>
      </c>
      <c r="C661" s="187">
        <f>SUM(C662:C663)</f>
        <v>1534</v>
      </c>
      <c r="D661" s="187">
        <f>SUM(D662:D663)</f>
        <v>0</v>
      </c>
      <c r="E661" s="188">
        <f t="shared" si="10"/>
        <v>1534</v>
      </c>
    </row>
    <row r="662" s="34" customFormat="1" ht="17.1" hidden="1" customHeight="1" spans="1:5">
      <c r="A662" s="186">
        <v>2082501</v>
      </c>
      <c r="B662" s="186" t="s">
        <v>592</v>
      </c>
      <c r="C662" s="187">
        <v>0</v>
      </c>
      <c r="D662" s="184"/>
      <c r="E662" s="190">
        <f t="shared" si="10"/>
        <v>0</v>
      </c>
    </row>
    <row r="663" s="34" customFormat="1" ht="17.1" customHeight="1" spans="1:5">
      <c r="A663" s="186">
        <v>2082502</v>
      </c>
      <c r="B663" s="186" t="s">
        <v>593</v>
      </c>
      <c r="C663" s="187">
        <v>1534</v>
      </c>
      <c r="D663" s="184"/>
      <c r="E663" s="190">
        <f t="shared" si="10"/>
        <v>1534</v>
      </c>
    </row>
    <row r="664" s="34" customFormat="1" ht="17.1" customHeight="1" spans="1:5">
      <c r="A664" s="186">
        <v>20826</v>
      </c>
      <c r="B664" s="189" t="s">
        <v>594</v>
      </c>
      <c r="C664" s="187">
        <f>SUM(C665:C667)</f>
        <v>16387</v>
      </c>
      <c r="D664" s="187">
        <f>SUM(D665:D667)</f>
        <v>0</v>
      </c>
      <c r="E664" s="188">
        <f t="shared" si="10"/>
        <v>16387</v>
      </c>
    </row>
    <row r="665" s="34" customFormat="1" ht="17.1" hidden="1" customHeight="1" spans="1:5">
      <c r="A665" s="186">
        <v>2082601</v>
      </c>
      <c r="B665" s="186" t="s">
        <v>595</v>
      </c>
      <c r="C665" s="187">
        <v>0</v>
      </c>
      <c r="D665" s="184"/>
      <c r="E665" s="190">
        <f t="shared" si="10"/>
        <v>0</v>
      </c>
    </row>
    <row r="666" s="34" customFormat="1" ht="17.1" customHeight="1" spans="1:5">
      <c r="A666" s="186">
        <v>2082602</v>
      </c>
      <c r="B666" s="186" t="s">
        <v>596</v>
      </c>
      <c r="C666" s="187">
        <v>16065</v>
      </c>
      <c r="D666" s="184"/>
      <c r="E666" s="190">
        <f t="shared" si="10"/>
        <v>16065</v>
      </c>
    </row>
    <row r="667" s="34" customFormat="1" ht="17.1" customHeight="1" spans="1:5">
      <c r="A667" s="186">
        <v>2082699</v>
      </c>
      <c r="B667" s="186" t="s">
        <v>597</v>
      </c>
      <c r="C667" s="187">
        <v>322</v>
      </c>
      <c r="D667" s="184"/>
      <c r="E667" s="190">
        <f t="shared" si="10"/>
        <v>322</v>
      </c>
    </row>
    <row r="668" s="34" customFormat="1" ht="17.1" hidden="1" customHeight="1" spans="1:5">
      <c r="A668" s="186">
        <v>20827</v>
      </c>
      <c r="B668" s="189" t="s">
        <v>598</v>
      </c>
      <c r="C668" s="187">
        <f>SUM(C669:C672)</f>
        <v>0</v>
      </c>
      <c r="D668" s="187">
        <f>SUM(D669:D672)</f>
        <v>0</v>
      </c>
      <c r="E668" s="188">
        <f t="shared" si="10"/>
        <v>0</v>
      </c>
    </row>
    <row r="669" s="34" customFormat="1" ht="17.1" hidden="1" customHeight="1" spans="1:5">
      <c r="A669" s="186">
        <v>2082701</v>
      </c>
      <c r="B669" s="186" t="s">
        <v>599</v>
      </c>
      <c r="C669" s="187">
        <v>0</v>
      </c>
      <c r="D669" s="184"/>
      <c r="E669" s="190">
        <f t="shared" si="10"/>
        <v>0</v>
      </c>
    </row>
    <row r="670" s="34" customFormat="1" ht="17.1" hidden="1" customHeight="1" spans="1:5">
      <c r="A670" s="186">
        <v>2082702</v>
      </c>
      <c r="B670" s="186" t="s">
        <v>600</v>
      </c>
      <c r="C670" s="187">
        <v>0</v>
      </c>
      <c r="D670" s="184"/>
      <c r="E670" s="190">
        <f t="shared" si="10"/>
        <v>0</v>
      </c>
    </row>
    <row r="671" s="34" customFormat="1" ht="17.1" hidden="1" customHeight="1" spans="1:5">
      <c r="A671" s="186">
        <v>2082703</v>
      </c>
      <c r="B671" s="186" t="s">
        <v>601</v>
      </c>
      <c r="C671" s="187">
        <v>0</v>
      </c>
      <c r="D671" s="184"/>
      <c r="E671" s="190">
        <f t="shared" si="10"/>
        <v>0</v>
      </c>
    </row>
    <row r="672" s="34" customFormat="1" ht="17.1" hidden="1" customHeight="1" spans="1:5">
      <c r="A672" s="186">
        <v>2082799</v>
      </c>
      <c r="B672" s="186" t="s">
        <v>602</v>
      </c>
      <c r="C672" s="187">
        <v>0</v>
      </c>
      <c r="D672" s="184"/>
      <c r="E672" s="190">
        <f t="shared" si="10"/>
        <v>0</v>
      </c>
    </row>
    <row r="673" s="34" customFormat="1" ht="17.1" customHeight="1" spans="1:5">
      <c r="A673" s="186">
        <v>20828</v>
      </c>
      <c r="B673" s="189" t="s">
        <v>603</v>
      </c>
      <c r="C673" s="187">
        <f>SUM(C674:C680)</f>
        <v>576</v>
      </c>
      <c r="D673" s="187">
        <f>SUM(D674:D680)</f>
        <v>0</v>
      </c>
      <c r="E673" s="188">
        <f t="shared" si="10"/>
        <v>576</v>
      </c>
    </row>
    <row r="674" s="34" customFormat="1" ht="17.1" hidden="1" customHeight="1" spans="1:5">
      <c r="A674" s="186">
        <v>2082801</v>
      </c>
      <c r="B674" s="186" t="s">
        <v>128</v>
      </c>
      <c r="C674" s="187">
        <v>0</v>
      </c>
      <c r="D674" s="184"/>
      <c r="E674" s="190">
        <f t="shared" si="10"/>
        <v>0</v>
      </c>
    </row>
    <row r="675" s="34" customFormat="1" ht="17.1" customHeight="1" spans="1:5">
      <c r="A675" s="186">
        <v>2082802</v>
      </c>
      <c r="B675" s="186" t="s">
        <v>129</v>
      </c>
      <c r="C675" s="187">
        <v>39</v>
      </c>
      <c r="D675" s="184"/>
      <c r="E675" s="190">
        <f t="shared" si="10"/>
        <v>39</v>
      </c>
    </row>
    <row r="676" s="34" customFormat="1" ht="17.1" hidden="1" customHeight="1" spans="1:5">
      <c r="A676" s="186">
        <v>2082803</v>
      </c>
      <c r="B676" s="186" t="s">
        <v>130</v>
      </c>
      <c r="C676" s="187">
        <v>0</v>
      </c>
      <c r="D676" s="184"/>
      <c r="E676" s="190">
        <f t="shared" si="10"/>
        <v>0</v>
      </c>
    </row>
    <row r="677" s="34" customFormat="1" ht="17.1" customHeight="1" spans="1:5">
      <c r="A677" s="186">
        <v>2082804</v>
      </c>
      <c r="B677" s="186" t="s">
        <v>604</v>
      </c>
      <c r="C677" s="187">
        <v>433</v>
      </c>
      <c r="D677" s="184"/>
      <c r="E677" s="190">
        <f t="shared" si="10"/>
        <v>433</v>
      </c>
    </row>
    <row r="678" s="34" customFormat="1" ht="17.1" hidden="1" customHeight="1" spans="1:5">
      <c r="A678" s="186">
        <v>2082805</v>
      </c>
      <c r="B678" s="186" t="s">
        <v>605</v>
      </c>
      <c r="C678" s="187">
        <v>0</v>
      </c>
      <c r="D678" s="184"/>
      <c r="E678" s="190">
        <f t="shared" si="10"/>
        <v>0</v>
      </c>
    </row>
    <row r="679" s="34" customFormat="1" ht="17.1" hidden="1" customHeight="1" spans="1:5">
      <c r="A679" s="186">
        <v>2082850</v>
      </c>
      <c r="B679" s="186" t="s">
        <v>137</v>
      </c>
      <c r="C679" s="187">
        <v>0</v>
      </c>
      <c r="D679" s="184"/>
      <c r="E679" s="190">
        <f t="shared" si="10"/>
        <v>0</v>
      </c>
    </row>
    <row r="680" s="34" customFormat="1" ht="17.1" customHeight="1" spans="1:5">
      <c r="A680" s="186">
        <v>2082899</v>
      </c>
      <c r="B680" s="186" t="s">
        <v>606</v>
      </c>
      <c r="C680" s="187">
        <v>104</v>
      </c>
      <c r="D680" s="184"/>
      <c r="E680" s="190">
        <f t="shared" si="10"/>
        <v>104</v>
      </c>
    </row>
    <row r="681" s="34" customFormat="1" ht="17.1" customHeight="1" spans="1:5">
      <c r="A681" s="186">
        <v>20899</v>
      </c>
      <c r="B681" s="189" t="s">
        <v>607</v>
      </c>
      <c r="C681" s="187">
        <f>C682</f>
        <v>11562</v>
      </c>
      <c r="D681" s="187">
        <f>D682</f>
        <v>0</v>
      </c>
      <c r="E681" s="188">
        <f t="shared" si="10"/>
        <v>11562</v>
      </c>
    </row>
    <row r="682" s="34" customFormat="1" ht="17.1" customHeight="1" spans="1:5">
      <c r="A682" s="186">
        <v>2089901</v>
      </c>
      <c r="B682" s="186" t="s">
        <v>608</v>
      </c>
      <c r="C682" s="187">
        <v>11562</v>
      </c>
      <c r="D682" s="184"/>
      <c r="E682" s="190">
        <f t="shared" si="10"/>
        <v>11562</v>
      </c>
    </row>
    <row r="683" s="34" customFormat="1" ht="17.1" customHeight="1" spans="1:5">
      <c r="A683" s="186">
        <v>210</v>
      </c>
      <c r="B683" s="189" t="s">
        <v>609</v>
      </c>
      <c r="C683" s="187">
        <f>SUM(C684,C689,C702,C706,C718,C721,C725,C730,C734,C738,C741,C750,C752)</f>
        <v>72519</v>
      </c>
      <c r="D683" s="187">
        <f>SUM(D684,D689,D702,D706,D718,D721,D725,D730,D734,D738,D741,D750,D752)</f>
        <v>2278</v>
      </c>
      <c r="E683" s="188">
        <f t="shared" si="10"/>
        <v>70241</v>
      </c>
    </row>
    <row r="684" s="34" customFormat="1" ht="17.1" customHeight="1" spans="1:5">
      <c r="A684" s="186">
        <v>21001</v>
      </c>
      <c r="B684" s="189" t="s">
        <v>610</v>
      </c>
      <c r="C684" s="187">
        <f>SUM(C685:C688)</f>
        <v>4153</v>
      </c>
      <c r="D684" s="187">
        <f>SUM(D685:D688)</f>
        <v>0</v>
      </c>
      <c r="E684" s="188">
        <f t="shared" si="10"/>
        <v>4153</v>
      </c>
    </row>
    <row r="685" s="34" customFormat="1" ht="17.1" customHeight="1" spans="1:5">
      <c r="A685" s="186">
        <v>2100101</v>
      </c>
      <c r="B685" s="186" t="s">
        <v>128</v>
      </c>
      <c r="C685" s="187">
        <v>740</v>
      </c>
      <c r="D685" s="184"/>
      <c r="E685" s="190">
        <f t="shared" si="10"/>
        <v>740</v>
      </c>
    </row>
    <row r="686" s="34" customFormat="1" ht="17.1" hidden="1" customHeight="1" spans="1:5">
      <c r="A686" s="186">
        <v>2100102</v>
      </c>
      <c r="B686" s="186" t="s">
        <v>129</v>
      </c>
      <c r="C686" s="187">
        <v>0</v>
      </c>
      <c r="D686" s="184"/>
      <c r="E686" s="190">
        <f t="shared" si="10"/>
        <v>0</v>
      </c>
    </row>
    <row r="687" s="34" customFormat="1" ht="17.1" hidden="1" customHeight="1" spans="1:5">
      <c r="A687" s="186">
        <v>2100103</v>
      </c>
      <c r="B687" s="186" t="s">
        <v>130</v>
      </c>
      <c r="C687" s="187">
        <v>0</v>
      </c>
      <c r="D687" s="184"/>
      <c r="E687" s="190">
        <f t="shared" si="10"/>
        <v>0</v>
      </c>
    </row>
    <row r="688" s="34" customFormat="1" ht="17.1" customHeight="1" spans="1:5">
      <c r="A688" s="186">
        <v>2100199</v>
      </c>
      <c r="B688" s="186" t="s">
        <v>611</v>
      </c>
      <c r="C688" s="187">
        <v>3413</v>
      </c>
      <c r="D688" s="184"/>
      <c r="E688" s="190">
        <f t="shared" si="10"/>
        <v>3413</v>
      </c>
    </row>
    <row r="689" s="34" customFormat="1" ht="17.1" customHeight="1" spans="1:5">
      <c r="A689" s="186">
        <v>21002</v>
      </c>
      <c r="B689" s="189" t="s">
        <v>612</v>
      </c>
      <c r="C689" s="187">
        <f>SUM(C690:C701)</f>
        <v>24775</v>
      </c>
      <c r="D689" s="187">
        <f>SUM(D690:D701)</f>
        <v>2278</v>
      </c>
      <c r="E689" s="188">
        <f t="shared" si="10"/>
        <v>22497</v>
      </c>
    </row>
    <row r="690" s="34" customFormat="1" ht="17.1" customHeight="1" spans="1:5">
      <c r="A690" s="186">
        <v>2100201</v>
      </c>
      <c r="B690" s="186" t="s">
        <v>613</v>
      </c>
      <c r="C690" s="187">
        <v>16329</v>
      </c>
      <c r="D690" s="184">
        <v>1978</v>
      </c>
      <c r="E690" s="190">
        <f t="shared" si="10"/>
        <v>14351</v>
      </c>
    </row>
    <row r="691" s="34" customFormat="1" ht="17.1" customHeight="1" spans="1:5">
      <c r="A691" s="186">
        <v>2100202</v>
      </c>
      <c r="B691" s="186" t="s">
        <v>614</v>
      </c>
      <c r="C691" s="187">
        <v>4089</v>
      </c>
      <c r="D691" s="184"/>
      <c r="E691" s="190">
        <f t="shared" si="10"/>
        <v>4089</v>
      </c>
    </row>
    <row r="692" s="34" customFormat="1" ht="17.1" hidden="1" customHeight="1" spans="1:5">
      <c r="A692" s="186">
        <v>2100203</v>
      </c>
      <c r="B692" s="186" t="s">
        <v>615</v>
      </c>
      <c r="C692" s="187">
        <v>0</v>
      </c>
      <c r="D692" s="184"/>
      <c r="E692" s="190">
        <f t="shared" si="10"/>
        <v>0</v>
      </c>
    </row>
    <row r="693" s="34" customFormat="1" ht="17.1" hidden="1" customHeight="1" spans="1:5">
      <c r="A693" s="186">
        <v>2100204</v>
      </c>
      <c r="B693" s="186" t="s">
        <v>616</v>
      </c>
      <c r="C693" s="187">
        <v>0</v>
      </c>
      <c r="D693" s="184"/>
      <c r="E693" s="190">
        <f t="shared" si="10"/>
        <v>0</v>
      </c>
    </row>
    <row r="694" s="34" customFormat="1" ht="17.1" hidden="1" customHeight="1" spans="1:5">
      <c r="A694" s="186">
        <v>2100205</v>
      </c>
      <c r="B694" s="186" t="s">
        <v>617</v>
      </c>
      <c r="C694" s="187">
        <v>0</v>
      </c>
      <c r="D694" s="184"/>
      <c r="E694" s="190">
        <f t="shared" si="10"/>
        <v>0</v>
      </c>
    </row>
    <row r="695" s="34" customFormat="1" ht="17.1" hidden="1" customHeight="1" spans="1:5">
      <c r="A695" s="186">
        <v>2100206</v>
      </c>
      <c r="B695" s="186" t="s">
        <v>618</v>
      </c>
      <c r="C695" s="187">
        <v>0</v>
      </c>
      <c r="D695" s="184"/>
      <c r="E695" s="190">
        <f t="shared" si="10"/>
        <v>0</v>
      </c>
    </row>
    <row r="696" s="34" customFormat="1" ht="17.1" hidden="1" customHeight="1" spans="1:5">
      <c r="A696" s="186">
        <v>2100207</v>
      </c>
      <c r="B696" s="186" t="s">
        <v>619</v>
      </c>
      <c r="C696" s="187">
        <v>0</v>
      </c>
      <c r="D696" s="184"/>
      <c r="E696" s="190">
        <f t="shared" si="10"/>
        <v>0</v>
      </c>
    </row>
    <row r="697" s="34" customFormat="1" ht="17.1" hidden="1" customHeight="1" spans="1:5">
      <c r="A697" s="186">
        <v>2100208</v>
      </c>
      <c r="B697" s="186" t="s">
        <v>620</v>
      </c>
      <c r="C697" s="187">
        <v>0</v>
      </c>
      <c r="D697" s="184"/>
      <c r="E697" s="190">
        <f t="shared" si="10"/>
        <v>0</v>
      </c>
    </row>
    <row r="698" s="34" customFormat="1" ht="17.1" hidden="1" customHeight="1" spans="1:5">
      <c r="A698" s="186">
        <v>2100209</v>
      </c>
      <c r="B698" s="186" t="s">
        <v>621</v>
      </c>
      <c r="C698" s="187">
        <v>0</v>
      </c>
      <c r="D698" s="184"/>
      <c r="E698" s="190">
        <f t="shared" si="10"/>
        <v>0</v>
      </c>
    </row>
    <row r="699" s="34" customFormat="1" ht="17.1" hidden="1" customHeight="1" spans="1:5">
      <c r="A699" s="186">
        <v>2100210</v>
      </c>
      <c r="B699" s="186" t="s">
        <v>622</v>
      </c>
      <c r="C699" s="187">
        <v>0</v>
      </c>
      <c r="D699" s="184"/>
      <c r="E699" s="190">
        <f t="shared" si="10"/>
        <v>0</v>
      </c>
    </row>
    <row r="700" s="34" customFormat="1" ht="17.1" hidden="1" customHeight="1" spans="1:5">
      <c r="A700" s="186">
        <v>2100211</v>
      </c>
      <c r="B700" s="186" t="s">
        <v>623</v>
      </c>
      <c r="C700" s="187">
        <v>0</v>
      </c>
      <c r="D700" s="184"/>
      <c r="E700" s="190">
        <f t="shared" si="10"/>
        <v>0</v>
      </c>
    </row>
    <row r="701" s="34" customFormat="1" ht="17.1" customHeight="1" spans="1:5">
      <c r="A701" s="186">
        <v>2100299</v>
      </c>
      <c r="B701" s="186" t="s">
        <v>624</v>
      </c>
      <c r="C701" s="187">
        <v>4357</v>
      </c>
      <c r="D701" s="184">
        <v>300</v>
      </c>
      <c r="E701" s="190">
        <f t="shared" si="10"/>
        <v>4057</v>
      </c>
    </row>
    <row r="702" s="34" customFormat="1" ht="17.1" customHeight="1" spans="1:5">
      <c r="A702" s="186">
        <v>21003</v>
      </c>
      <c r="B702" s="189" t="s">
        <v>625</v>
      </c>
      <c r="C702" s="187">
        <f>SUM(C703:C705)</f>
        <v>17519</v>
      </c>
      <c r="D702" s="187">
        <f>SUM(D703:D705)</f>
        <v>0</v>
      </c>
      <c r="E702" s="188">
        <f t="shared" si="10"/>
        <v>17519</v>
      </c>
    </row>
    <row r="703" s="34" customFormat="1" ht="17.1" customHeight="1" spans="1:5">
      <c r="A703" s="186">
        <v>2100301</v>
      </c>
      <c r="B703" s="186" t="s">
        <v>626</v>
      </c>
      <c r="C703" s="187">
        <v>5640</v>
      </c>
      <c r="D703" s="184"/>
      <c r="E703" s="190">
        <f t="shared" si="10"/>
        <v>5640</v>
      </c>
    </row>
    <row r="704" s="34" customFormat="1" ht="17.1" customHeight="1" spans="1:5">
      <c r="A704" s="186">
        <v>2100302</v>
      </c>
      <c r="B704" s="186" t="s">
        <v>627</v>
      </c>
      <c r="C704" s="187">
        <v>8548</v>
      </c>
      <c r="D704" s="184"/>
      <c r="E704" s="190">
        <f t="shared" si="10"/>
        <v>8548</v>
      </c>
    </row>
    <row r="705" s="34" customFormat="1" ht="17.1" customHeight="1" spans="1:5">
      <c r="A705" s="186">
        <v>2100399</v>
      </c>
      <c r="B705" s="186" t="s">
        <v>628</v>
      </c>
      <c r="C705" s="187">
        <v>3331</v>
      </c>
      <c r="D705" s="184"/>
      <c r="E705" s="190">
        <f t="shared" si="10"/>
        <v>3331</v>
      </c>
    </row>
    <row r="706" s="34" customFormat="1" ht="17.1" customHeight="1" spans="1:5">
      <c r="A706" s="186">
        <v>21004</v>
      </c>
      <c r="B706" s="189" t="s">
        <v>629</v>
      </c>
      <c r="C706" s="187">
        <f>SUM(C707:C717)</f>
        <v>6950</v>
      </c>
      <c r="D706" s="187">
        <f>SUM(D707:D717)</f>
        <v>0</v>
      </c>
      <c r="E706" s="188">
        <f t="shared" si="10"/>
        <v>6950</v>
      </c>
    </row>
    <row r="707" s="34" customFormat="1" ht="17.1" customHeight="1" spans="1:5">
      <c r="A707" s="186">
        <v>2100401</v>
      </c>
      <c r="B707" s="186" t="s">
        <v>630</v>
      </c>
      <c r="C707" s="187">
        <v>1759</v>
      </c>
      <c r="D707" s="184"/>
      <c r="E707" s="190">
        <f t="shared" si="10"/>
        <v>1759</v>
      </c>
    </row>
    <row r="708" s="34" customFormat="1" ht="17.1" customHeight="1" spans="1:5">
      <c r="A708" s="186">
        <v>2100402</v>
      </c>
      <c r="B708" s="186" t="s">
        <v>631</v>
      </c>
      <c r="C708" s="187">
        <v>622</v>
      </c>
      <c r="D708" s="184"/>
      <c r="E708" s="190">
        <f t="shared" si="10"/>
        <v>622</v>
      </c>
    </row>
    <row r="709" s="34" customFormat="1" ht="17.1" customHeight="1" spans="1:5">
      <c r="A709" s="186">
        <v>2100403</v>
      </c>
      <c r="B709" s="186" t="s">
        <v>632</v>
      </c>
      <c r="C709" s="187">
        <v>1639</v>
      </c>
      <c r="D709" s="184"/>
      <c r="E709" s="190">
        <f t="shared" si="10"/>
        <v>1639</v>
      </c>
    </row>
    <row r="710" s="34" customFormat="1" ht="17.1" hidden="1" customHeight="1" spans="1:5">
      <c r="A710" s="186">
        <v>2100404</v>
      </c>
      <c r="B710" s="186" t="s">
        <v>633</v>
      </c>
      <c r="C710" s="187">
        <v>0</v>
      </c>
      <c r="D710" s="184"/>
      <c r="E710" s="190">
        <f t="shared" ref="E710:E773" si="11">C710-D710</f>
        <v>0</v>
      </c>
    </row>
    <row r="711" s="34" customFormat="1" ht="17.1" hidden="1" customHeight="1" spans="1:5">
      <c r="A711" s="186">
        <v>2100405</v>
      </c>
      <c r="B711" s="186" t="s">
        <v>634</v>
      </c>
      <c r="C711" s="187">
        <v>0</v>
      </c>
      <c r="D711" s="184"/>
      <c r="E711" s="190">
        <f t="shared" si="11"/>
        <v>0</v>
      </c>
    </row>
    <row r="712" s="34" customFormat="1" ht="17.1" hidden="1" customHeight="1" spans="1:5">
      <c r="A712" s="186">
        <v>2100406</v>
      </c>
      <c r="B712" s="186" t="s">
        <v>635</v>
      </c>
      <c r="C712" s="187">
        <v>0</v>
      </c>
      <c r="D712" s="184"/>
      <c r="E712" s="190">
        <f t="shared" si="11"/>
        <v>0</v>
      </c>
    </row>
    <row r="713" s="34" customFormat="1" ht="17.1" hidden="1" customHeight="1" spans="1:5">
      <c r="A713" s="186">
        <v>2100407</v>
      </c>
      <c r="B713" s="186" t="s">
        <v>636</v>
      </c>
      <c r="C713" s="187">
        <v>0</v>
      </c>
      <c r="D713" s="184"/>
      <c r="E713" s="190">
        <f t="shared" si="11"/>
        <v>0</v>
      </c>
    </row>
    <row r="714" s="34" customFormat="1" ht="17.1" customHeight="1" spans="1:5">
      <c r="A714" s="186">
        <v>2100408</v>
      </c>
      <c r="B714" s="186" t="s">
        <v>637</v>
      </c>
      <c r="C714" s="187">
        <v>2930</v>
      </c>
      <c r="D714" s="184"/>
      <c r="E714" s="190">
        <f t="shared" si="11"/>
        <v>2930</v>
      </c>
    </row>
    <row r="715" s="34" customFormat="1" ht="17.1" hidden="1" customHeight="1" spans="1:5">
      <c r="A715" s="186">
        <v>2100409</v>
      </c>
      <c r="B715" s="186" t="s">
        <v>638</v>
      </c>
      <c r="C715" s="187">
        <v>0</v>
      </c>
      <c r="D715" s="184"/>
      <c r="E715" s="190">
        <f t="shared" si="11"/>
        <v>0</v>
      </c>
    </row>
    <row r="716" s="34" customFormat="1" ht="17.1" hidden="1" customHeight="1" spans="1:5">
      <c r="A716" s="186">
        <v>2100410</v>
      </c>
      <c r="B716" s="186" t="s">
        <v>639</v>
      </c>
      <c r="C716" s="187">
        <v>0</v>
      </c>
      <c r="D716" s="184"/>
      <c r="E716" s="190">
        <f t="shared" si="11"/>
        <v>0</v>
      </c>
    </row>
    <row r="717" s="34" customFormat="1" ht="17.1" hidden="1" customHeight="1" spans="1:5">
      <c r="A717" s="186">
        <v>2100499</v>
      </c>
      <c r="B717" s="186" t="s">
        <v>640</v>
      </c>
      <c r="C717" s="187">
        <v>0</v>
      </c>
      <c r="D717" s="184"/>
      <c r="E717" s="190">
        <f t="shared" si="11"/>
        <v>0</v>
      </c>
    </row>
    <row r="718" s="34" customFormat="1" ht="17.1" customHeight="1" spans="1:5">
      <c r="A718" s="186">
        <v>21006</v>
      </c>
      <c r="B718" s="189" t="s">
        <v>641</v>
      </c>
      <c r="C718" s="187">
        <f>SUM(C719:C720)</f>
        <v>97</v>
      </c>
      <c r="D718" s="187">
        <f>SUM(D719:D720)</f>
        <v>0</v>
      </c>
      <c r="E718" s="188">
        <f t="shared" si="11"/>
        <v>97</v>
      </c>
    </row>
    <row r="719" s="34" customFormat="1" ht="17.1" hidden="1" customHeight="1" spans="1:5">
      <c r="A719" s="186">
        <v>2100601</v>
      </c>
      <c r="B719" s="186" t="s">
        <v>642</v>
      </c>
      <c r="C719" s="187">
        <v>0</v>
      </c>
      <c r="D719" s="184"/>
      <c r="E719" s="190">
        <f t="shared" si="11"/>
        <v>0</v>
      </c>
    </row>
    <row r="720" s="34" customFormat="1" ht="17.1" customHeight="1" spans="1:5">
      <c r="A720" s="186">
        <v>2100699</v>
      </c>
      <c r="B720" s="186" t="s">
        <v>643</v>
      </c>
      <c r="C720" s="187">
        <v>97</v>
      </c>
      <c r="D720" s="184"/>
      <c r="E720" s="190">
        <f t="shared" si="11"/>
        <v>97</v>
      </c>
    </row>
    <row r="721" s="34" customFormat="1" ht="17.1" customHeight="1" spans="1:5">
      <c r="A721" s="186">
        <v>21007</v>
      </c>
      <c r="B721" s="189" t="s">
        <v>644</v>
      </c>
      <c r="C721" s="187">
        <f>SUM(C722:C724)</f>
        <v>2200</v>
      </c>
      <c r="D721" s="187">
        <f>SUM(D722:D724)</f>
        <v>0</v>
      </c>
      <c r="E721" s="188">
        <f t="shared" si="11"/>
        <v>2200</v>
      </c>
    </row>
    <row r="722" s="34" customFormat="1" ht="17.1" customHeight="1" spans="1:5">
      <c r="A722" s="186">
        <v>2100716</v>
      </c>
      <c r="B722" s="186" t="s">
        <v>645</v>
      </c>
      <c r="C722" s="187">
        <v>590</v>
      </c>
      <c r="D722" s="184"/>
      <c r="E722" s="190">
        <f t="shared" si="11"/>
        <v>590</v>
      </c>
    </row>
    <row r="723" s="34" customFormat="1" ht="17.1" hidden="1" customHeight="1" spans="1:5">
      <c r="A723" s="186">
        <v>2100717</v>
      </c>
      <c r="B723" s="186" t="s">
        <v>646</v>
      </c>
      <c r="C723" s="187">
        <v>0</v>
      </c>
      <c r="D723" s="184"/>
      <c r="E723" s="190">
        <f t="shared" si="11"/>
        <v>0</v>
      </c>
    </row>
    <row r="724" s="34" customFormat="1" ht="17.1" customHeight="1" spans="1:5">
      <c r="A724" s="186">
        <v>2100799</v>
      </c>
      <c r="B724" s="186" t="s">
        <v>647</v>
      </c>
      <c r="C724" s="187">
        <v>1610</v>
      </c>
      <c r="D724" s="184"/>
      <c r="E724" s="190">
        <f t="shared" si="11"/>
        <v>1610</v>
      </c>
    </row>
    <row r="725" s="34" customFormat="1" ht="17.1" customHeight="1" spans="1:5">
      <c r="A725" s="186">
        <v>21011</v>
      </c>
      <c r="B725" s="189" t="s">
        <v>648</v>
      </c>
      <c r="C725" s="187">
        <f>SUM(C726:C729)</f>
        <v>1000</v>
      </c>
      <c r="D725" s="187">
        <f>SUM(D726:D729)</f>
        <v>0</v>
      </c>
      <c r="E725" s="188">
        <f t="shared" si="11"/>
        <v>1000</v>
      </c>
    </row>
    <row r="726" s="34" customFormat="1" ht="17.1" hidden="1" customHeight="1" spans="1:5">
      <c r="A726" s="186">
        <v>2101101</v>
      </c>
      <c r="B726" s="186" t="s">
        <v>649</v>
      </c>
      <c r="C726" s="187">
        <v>0</v>
      </c>
      <c r="D726" s="184"/>
      <c r="E726" s="190">
        <f t="shared" si="11"/>
        <v>0</v>
      </c>
    </row>
    <row r="727" s="34" customFormat="1" ht="17.1" hidden="1" customHeight="1" spans="1:5">
      <c r="A727" s="186">
        <v>2101102</v>
      </c>
      <c r="B727" s="186" t="s">
        <v>650</v>
      </c>
      <c r="C727" s="187">
        <v>0</v>
      </c>
      <c r="D727" s="184"/>
      <c r="E727" s="190">
        <f t="shared" si="11"/>
        <v>0</v>
      </c>
    </row>
    <row r="728" s="34" customFormat="1" ht="17.1" hidden="1" customHeight="1" spans="1:5">
      <c r="A728" s="186">
        <v>2101103</v>
      </c>
      <c r="B728" s="186" t="s">
        <v>651</v>
      </c>
      <c r="C728" s="187">
        <v>0</v>
      </c>
      <c r="D728" s="184"/>
      <c r="E728" s="190">
        <f t="shared" si="11"/>
        <v>0</v>
      </c>
    </row>
    <row r="729" s="34" customFormat="1" ht="17.1" customHeight="1" spans="1:5">
      <c r="A729" s="186">
        <v>2101199</v>
      </c>
      <c r="B729" s="186" t="s">
        <v>652</v>
      </c>
      <c r="C729" s="187">
        <v>1000</v>
      </c>
      <c r="D729" s="184"/>
      <c r="E729" s="190">
        <f t="shared" si="11"/>
        <v>1000</v>
      </c>
    </row>
    <row r="730" s="34" customFormat="1" ht="17.1" hidden="1" customHeight="1" spans="1:5">
      <c r="A730" s="186">
        <v>21012</v>
      </c>
      <c r="B730" s="189" t="s">
        <v>653</v>
      </c>
      <c r="C730" s="187">
        <f>SUM(C731:C733)</f>
        <v>0</v>
      </c>
      <c r="D730" s="187">
        <f>SUM(D731:D733)</f>
        <v>0</v>
      </c>
      <c r="E730" s="188">
        <f t="shared" si="11"/>
        <v>0</v>
      </c>
    </row>
    <row r="731" s="34" customFormat="1" ht="17.1" hidden="1" customHeight="1" spans="1:5">
      <c r="A731" s="186">
        <v>2101201</v>
      </c>
      <c r="B731" s="186" t="s">
        <v>654</v>
      </c>
      <c r="C731" s="187">
        <v>0</v>
      </c>
      <c r="D731" s="184"/>
      <c r="E731" s="190">
        <f t="shared" si="11"/>
        <v>0</v>
      </c>
    </row>
    <row r="732" s="34" customFormat="1" ht="17.1" hidden="1" customHeight="1" spans="1:5">
      <c r="A732" s="186">
        <v>2101202</v>
      </c>
      <c r="B732" s="186" t="s">
        <v>655</v>
      </c>
      <c r="C732" s="187">
        <v>0</v>
      </c>
      <c r="D732" s="184"/>
      <c r="E732" s="190">
        <f t="shared" si="11"/>
        <v>0</v>
      </c>
    </row>
    <row r="733" s="34" customFormat="1" ht="17.1" hidden="1" customHeight="1" spans="1:5">
      <c r="A733" s="186">
        <v>2101299</v>
      </c>
      <c r="B733" s="186" t="s">
        <v>656</v>
      </c>
      <c r="C733" s="187">
        <v>0</v>
      </c>
      <c r="D733" s="184"/>
      <c r="E733" s="190">
        <f t="shared" si="11"/>
        <v>0</v>
      </c>
    </row>
    <row r="734" s="34" customFormat="1" ht="17.1" customHeight="1" spans="1:5">
      <c r="A734" s="186">
        <v>21013</v>
      </c>
      <c r="B734" s="189" t="s">
        <v>657</v>
      </c>
      <c r="C734" s="187">
        <f>SUM(C735:C737)</f>
        <v>1428</v>
      </c>
      <c r="D734" s="187">
        <f>SUM(D735:D737)</f>
        <v>0</v>
      </c>
      <c r="E734" s="188">
        <f t="shared" si="11"/>
        <v>1428</v>
      </c>
    </row>
    <row r="735" s="34" customFormat="1" ht="17.1" customHeight="1" spans="1:5">
      <c r="A735" s="186">
        <v>2101301</v>
      </c>
      <c r="B735" s="186" t="s">
        <v>658</v>
      </c>
      <c r="C735" s="187">
        <v>1364</v>
      </c>
      <c r="D735" s="184"/>
      <c r="E735" s="190">
        <f t="shared" si="11"/>
        <v>1364</v>
      </c>
    </row>
    <row r="736" s="34" customFormat="1" ht="17.1" hidden="1" customHeight="1" spans="1:5">
      <c r="A736" s="186">
        <v>2101302</v>
      </c>
      <c r="B736" s="186" t="s">
        <v>659</v>
      </c>
      <c r="C736" s="187">
        <v>0</v>
      </c>
      <c r="D736" s="184"/>
      <c r="E736" s="190">
        <f t="shared" si="11"/>
        <v>0</v>
      </c>
    </row>
    <row r="737" s="34" customFormat="1" ht="17.1" customHeight="1" spans="1:5">
      <c r="A737" s="186">
        <v>2101399</v>
      </c>
      <c r="B737" s="186" t="s">
        <v>660</v>
      </c>
      <c r="C737" s="187">
        <v>64</v>
      </c>
      <c r="D737" s="184"/>
      <c r="E737" s="190">
        <f t="shared" si="11"/>
        <v>64</v>
      </c>
    </row>
    <row r="738" s="34" customFormat="1" ht="17.1" customHeight="1" spans="1:5">
      <c r="A738" s="186">
        <v>21014</v>
      </c>
      <c r="B738" s="189" t="s">
        <v>661</v>
      </c>
      <c r="C738" s="187">
        <f>SUM(C739:C740)</f>
        <v>50</v>
      </c>
      <c r="D738" s="187">
        <f>SUM(D739:D740)</f>
        <v>0</v>
      </c>
      <c r="E738" s="188">
        <f t="shared" si="11"/>
        <v>50</v>
      </c>
    </row>
    <row r="739" s="34" customFormat="1" ht="17.1" customHeight="1" spans="1:5">
      <c r="A739" s="186">
        <v>2101401</v>
      </c>
      <c r="B739" s="186" t="s">
        <v>662</v>
      </c>
      <c r="C739" s="187">
        <v>50</v>
      </c>
      <c r="D739" s="184"/>
      <c r="E739" s="190">
        <f t="shared" si="11"/>
        <v>50</v>
      </c>
    </row>
    <row r="740" s="34" customFormat="1" ht="17.1" hidden="1" customHeight="1" spans="1:5">
      <c r="A740" s="186">
        <v>2101499</v>
      </c>
      <c r="B740" s="186" t="s">
        <v>663</v>
      </c>
      <c r="C740" s="187">
        <v>0</v>
      </c>
      <c r="D740" s="184"/>
      <c r="E740" s="190">
        <f t="shared" si="11"/>
        <v>0</v>
      </c>
    </row>
    <row r="741" s="34" customFormat="1" ht="17.1" customHeight="1" spans="1:5">
      <c r="A741" s="186">
        <v>21015</v>
      </c>
      <c r="B741" s="189" t="s">
        <v>664</v>
      </c>
      <c r="C741" s="187">
        <f>SUM(C742:C749)</f>
        <v>740</v>
      </c>
      <c r="D741" s="187">
        <f>SUM(D742:D749)</f>
        <v>0</v>
      </c>
      <c r="E741" s="188">
        <f t="shared" si="11"/>
        <v>740</v>
      </c>
    </row>
    <row r="742" s="34" customFormat="1" ht="17.1" hidden="1" customHeight="1" spans="1:5">
      <c r="A742" s="186">
        <v>2101501</v>
      </c>
      <c r="B742" s="186" t="s">
        <v>128</v>
      </c>
      <c r="C742" s="187">
        <v>0</v>
      </c>
      <c r="D742" s="184"/>
      <c r="E742" s="190">
        <f t="shared" si="11"/>
        <v>0</v>
      </c>
    </row>
    <row r="743" s="34" customFormat="1" ht="17.1" hidden="1" customHeight="1" spans="1:5">
      <c r="A743" s="186">
        <v>2101502</v>
      </c>
      <c r="B743" s="186" t="s">
        <v>129</v>
      </c>
      <c r="C743" s="187">
        <v>0</v>
      </c>
      <c r="D743" s="184"/>
      <c r="E743" s="190">
        <f t="shared" si="11"/>
        <v>0</v>
      </c>
    </row>
    <row r="744" s="34" customFormat="1" ht="17.1" customHeight="1" spans="1:5">
      <c r="A744" s="186">
        <v>2101503</v>
      </c>
      <c r="B744" s="186" t="s">
        <v>130</v>
      </c>
      <c r="C744" s="187">
        <v>229</v>
      </c>
      <c r="D744" s="184"/>
      <c r="E744" s="190">
        <f t="shared" si="11"/>
        <v>229</v>
      </c>
    </row>
    <row r="745" s="34" customFormat="1" ht="17.1" hidden="1" customHeight="1" spans="1:5">
      <c r="A745" s="186">
        <v>2101504</v>
      </c>
      <c r="B745" s="186" t="s">
        <v>169</v>
      </c>
      <c r="C745" s="187">
        <v>0</v>
      </c>
      <c r="D745" s="184"/>
      <c r="E745" s="190">
        <f t="shared" si="11"/>
        <v>0</v>
      </c>
    </row>
    <row r="746" s="34" customFormat="1" ht="17.1" hidden="1" customHeight="1" spans="1:5">
      <c r="A746" s="186">
        <v>2101505</v>
      </c>
      <c r="B746" s="186" t="s">
        <v>665</v>
      </c>
      <c r="C746" s="187">
        <v>0</v>
      </c>
      <c r="D746" s="184"/>
      <c r="E746" s="190">
        <f t="shared" si="11"/>
        <v>0</v>
      </c>
    </row>
    <row r="747" s="34" customFormat="1" ht="17.1" customHeight="1" spans="1:5">
      <c r="A747" s="186">
        <v>2101506</v>
      </c>
      <c r="B747" s="186" t="s">
        <v>666</v>
      </c>
      <c r="C747" s="187">
        <v>199</v>
      </c>
      <c r="D747" s="184"/>
      <c r="E747" s="190">
        <f t="shared" si="11"/>
        <v>199</v>
      </c>
    </row>
    <row r="748" s="34" customFormat="1" ht="17.1" hidden="1" customHeight="1" spans="1:5">
      <c r="A748" s="186">
        <v>2101550</v>
      </c>
      <c r="B748" s="186" t="s">
        <v>137</v>
      </c>
      <c r="C748" s="187">
        <v>0</v>
      </c>
      <c r="D748" s="184"/>
      <c r="E748" s="190">
        <f t="shared" si="11"/>
        <v>0</v>
      </c>
    </row>
    <row r="749" s="34" customFormat="1" ht="17.1" customHeight="1" spans="1:5">
      <c r="A749" s="186">
        <v>2101599</v>
      </c>
      <c r="B749" s="186" t="s">
        <v>667</v>
      </c>
      <c r="C749" s="187">
        <v>312</v>
      </c>
      <c r="D749" s="184"/>
      <c r="E749" s="190">
        <f t="shared" si="11"/>
        <v>312</v>
      </c>
    </row>
    <row r="750" s="34" customFormat="1" ht="17.1" customHeight="1" spans="1:5">
      <c r="A750" s="186">
        <v>21016</v>
      </c>
      <c r="B750" s="189" t="s">
        <v>668</v>
      </c>
      <c r="C750" s="187">
        <f>C751</f>
        <v>1110</v>
      </c>
      <c r="D750" s="187">
        <f>D751</f>
        <v>0</v>
      </c>
      <c r="E750" s="188">
        <f t="shared" si="11"/>
        <v>1110</v>
      </c>
    </row>
    <row r="751" s="34" customFormat="1" ht="17.1" customHeight="1" spans="1:5">
      <c r="A751" s="186">
        <v>2101601</v>
      </c>
      <c r="B751" s="186" t="s">
        <v>669</v>
      </c>
      <c r="C751" s="187">
        <v>1110</v>
      </c>
      <c r="D751" s="184"/>
      <c r="E751" s="190">
        <f t="shared" si="11"/>
        <v>1110</v>
      </c>
    </row>
    <row r="752" s="34" customFormat="1" ht="17.1" customHeight="1" spans="1:5">
      <c r="A752" s="186">
        <v>21099</v>
      </c>
      <c r="B752" s="189" t="s">
        <v>670</v>
      </c>
      <c r="C752" s="187">
        <f>C753</f>
        <v>12497</v>
      </c>
      <c r="D752" s="187">
        <f>D753</f>
        <v>0</v>
      </c>
      <c r="E752" s="188">
        <f t="shared" si="11"/>
        <v>12497</v>
      </c>
    </row>
    <row r="753" s="34" customFormat="1" ht="17.1" customHeight="1" spans="1:5">
      <c r="A753" s="186">
        <v>2109901</v>
      </c>
      <c r="B753" s="186" t="s">
        <v>671</v>
      </c>
      <c r="C753" s="187">
        <v>12497</v>
      </c>
      <c r="D753" s="184"/>
      <c r="E753" s="190">
        <f t="shared" si="11"/>
        <v>12497</v>
      </c>
    </row>
    <row r="754" s="34" customFormat="1" ht="17.1" customHeight="1" spans="1:5">
      <c r="A754" s="186">
        <v>211</v>
      </c>
      <c r="B754" s="189" t="s">
        <v>672</v>
      </c>
      <c r="C754" s="187">
        <f>SUM(C755,C765,C769,C777,C783,C790,C796,C799,C802,C804,C806,C812,C814,C816,C831)</f>
        <v>110261</v>
      </c>
      <c r="D754" s="187">
        <f>SUM(D755,D765,D769,D777,D783,D790,D796,D799,D802,D804,D806,D812,D814,D816,D831)</f>
        <v>0</v>
      </c>
      <c r="E754" s="188">
        <f t="shared" si="11"/>
        <v>110261</v>
      </c>
    </row>
    <row r="755" s="34" customFormat="1" ht="17.1" customHeight="1" spans="1:5">
      <c r="A755" s="186">
        <v>21101</v>
      </c>
      <c r="B755" s="189" t="s">
        <v>673</v>
      </c>
      <c r="C755" s="187">
        <f>SUM(C756:C764)</f>
        <v>369</v>
      </c>
      <c r="D755" s="187">
        <f>SUM(D756:D764)</f>
        <v>0</v>
      </c>
      <c r="E755" s="188">
        <f t="shared" si="11"/>
        <v>369</v>
      </c>
    </row>
    <row r="756" s="34" customFormat="1" ht="17.1" hidden="1" customHeight="1" spans="1:5">
      <c r="A756" s="186">
        <v>2110101</v>
      </c>
      <c r="B756" s="186" t="s">
        <v>128</v>
      </c>
      <c r="C756" s="187">
        <v>0</v>
      </c>
      <c r="D756" s="184"/>
      <c r="E756" s="190">
        <f t="shared" si="11"/>
        <v>0</v>
      </c>
    </row>
    <row r="757" s="34" customFormat="1" ht="17.1" hidden="1" customHeight="1" spans="1:5">
      <c r="A757" s="186">
        <v>2110102</v>
      </c>
      <c r="B757" s="186" t="s">
        <v>129</v>
      </c>
      <c r="C757" s="187">
        <v>0</v>
      </c>
      <c r="D757" s="184"/>
      <c r="E757" s="190">
        <f t="shared" si="11"/>
        <v>0</v>
      </c>
    </row>
    <row r="758" s="34" customFormat="1" ht="17.1" hidden="1" customHeight="1" spans="1:5">
      <c r="A758" s="186">
        <v>2110103</v>
      </c>
      <c r="B758" s="186" t="s">
        <v>130</v>
      </c>
      <c r="C758" s="187">
        <v>0</v>
      </c>
      <c r="D758" s="184"/>
      <c r="E758" s="190">
        <f t="shared" si="11"/>
        <v>0</v>
      </c>
    </row>
    <row r="759" s="34" customFormat="1" ht="17.1" hidden="1" customHeight="1" spans="1:5">
      <c r="A759" s="186">
        <v>2110104</v>
      </c>
      <c r="B759" s="186" t="s">
        <v>674</v>
      </c>
      <c r="C759" s="187">
        <v>0</v>
      </c>
      <c r="D759" s="184"/>
      <c r="E759" s="190">
        <f t="shared" si="11"/>
        <v>0</v>
      </c>
    </row>
    <row r="760" s="34" customFormat="1" ht="17.1" hidden="1" customHeight="1" spans="1:5">
      <c r="A760" s="186">
        <v>2110105</v>
      </c>
      <c r="B760" s="186" t="s">
        <v>675</v>
      </c>
      <c r="C760" s="187">
        <v>0</v>
      </c>
      <c r="D760" s="184"/>
      <c r="E760" s="190">
        <f t="shared" si="11"/>
        <v>0</v>
      </c>
    </row>
    <row r="761" s="34" customFormat="1" ht="17.1" hidden="1" customHeight="1" spans="1:5">
      <c r="A761" s="186">
        <v>2110106</v>
      </c>
      <c r="B761" s="186" t="s">
        <v>676</v>
      </c>
      <c r="C761" s="187">
        <v>0</v>
      </c>
      <c r="D761" s="184"/>
      <c r="E761" s="190">
        <f t="shared" si="11"/>
        <v>0</v>
      </c>
    </row>
    <row r="762" s="34" customFormat="1" ht="17.1" hidden="1" customHeight="1" spans="1:5">
      <c r="A762" s="186">
        <v>2110107</v>
      </c>
      <c r="B762" s="186" t="s">
        <v>677</v>
      </c>
      <c r="C762" s="187">
        <v>0</v>
      </c>
      <c r="D762" s="184"/>
      <c r="E762" s="190">
        <f t="shared" si="11"/>
        <v>0</v>
      </c>
    </row>
    <row r="763" s="34" customFormat="1" ht="17.1" hidden="1" customHeight="1" spans="1:5">
      <c r="A763" s="186">
        <v>2110108</v>
      </c>
      <c r="B763" s="186" t="s">
        <v>678</v>
      </c>
      <c r="C763" s="187">
        <v>0</v>
      </c>
      <c r="D763" s="184"/>
      <c r="E763" s="190">
        <f t="shared" si="11"/>
        <v>0</v>
      </c>
    </row>
    <row r="764" s="34" customFormat="1" ht="17.1" customHeight="1" spans="1:5">
      <c r="A764" s="186">
        <v>2110199</v>
      </c>
      <c r="B764" s="186" t="s">
        <v>679</v>
      </c>
      <c r="C764" s="187">
        <v>369</v>
      </c>
      <c r="D764" s="184"/>
      <c r="E764" s="190">
        <f t="shared" si="11"/>
        <v>369</v>
      </c>
    </row>
    <row r="765" s="34" customFormat="1" ht="17.1" hidden="1" customHeight="1" spans="1:5">
      <c r="A765" s="186">
        <v>21102</v>
      </c>
      <c r="B765" s="189" t="s">
        <v>680</v>
      </c>
      <c r="C765" s="187">
        <f>SUM(C766:C768)</f>
        <v>0</v>
      </c>
      <c r="D765" s="187">
        <f>SUM(D766:D768)</f>
        <v>0</v>
      </c>
      <c r="E765" s="188">
        <f t="shared" si="11"/>
        <v>0</v>
      </c>
    </row>
    <row r="766" s="34" customFormat="1" ht="17.1" hidden="1" customHeight="1" spans="1:5">
      <c r="A766" s="186">
        <v>2110203</v>
      </c>
      <c r="B766" s="186" t="s">
        <v>681</v>
      </c>
      <c r="C766" s="187">
        <v>0</v>
      </c>
      <c r="D766" s="184"/>
      <c r="E766" s="190">
        <f t="shared" si="11"/>
        <v>0</v>
      </c>
    </row>
    <row r="767" s="34" customFormat="1" ht="17.1" hidden="1" customHeight="1" spans="1:5">
      <c r="A767" s="186">
        <v>2110204</v>
      </c>
      <c r="B767" s="186" t="s">
        <v>682</v>
      </c>
      <c r="C767" s="187">
        <v>0</v>
      </c>
      <c r="D767" s="184"/>
      <c r="E767" s="190">
        <f t="shared" si="11"/>
        <v>0</v>
      </c>
    </row>
    <row r="768" s="34" customFormat="1" ht="17.1" hidden="1" customHeight="1" spans="1:5">
      <c r="A768" s="186">
        <v>2110299</v>
      </c>
      <c r="B768" s="186" t="s">
        <v>683</v>
      </c>
      <c r="C768" s="187">
        <v>0</v>
      </c>
      <c r="D768" s="184"/>
      <c r="E768" s="190">
        <f t="shared" si="11"/>
        <v>0</v>
      </c>
    </row>
    <row r="769" s="34" customFormat="1" ht="17.1" customHeight="1" spans="1:5">
      <c r="A769" s="186">
        <v>21103</v>
      </c>
      <c r="B769" s="189" t="s">
        <v>684</v>
      </c>
      <c r="C769" s="187">
        <f>SUM(C770:C776)</f>
        <v>67267</v>
      </c>
      <c r="D769" s="187">
        <f>SUM(D770:D776)</f>
        <v>0</v>
      </c>
      <c r="E769" s="188">
        <f t="shared" si="11"/>
        <v>67267</v>
      </c>
    </row>
    <row r="770" s="34" customFormat="1" ht="17.1" customHeight="1" spans="1:5">
      <c r="A770" s="186">
        <v>2110301</v>
      </c>
      <c r="B770" s="186" t="s">
        <v>685</v>
      </c>
      <c r="C770" s="187">
        <v>49427</v>
      </c>
      <c r="D770" s="184"/>
      <c r="E770" s="190">
        <f t="shared" si="11"/>
        <v>49427</v>
      </c>
    </row>
    <row r="771" s="34" customFormat="1" ht="17.1" customHeight="1" spans="1:5">
      <c r="A771" s="186">
        <v>2110302</v>
      </c>
      <c r="B771" s="186" t="s">
        <v>686</v>
      </c>
      <c r="C771" s="187">
        <v>7205</v>
      </c>
      <c r="D771" s="184"/>
      <c r="E771" s="190">
        <f t="shared" si="11"/>
        <v>7205</v>
      </c>
    </row>
    <row r="772" s="34" customFormat="1" ht="17.1" hidden="1" customHeight="1" spans="1:5">
      <c r="A772" s="186">
        <v>2110303</v>
      </c>
      <c r="B772" s="186" t="s">
        <v>687</v>
      </c>
      <c r="C772" s="187">
        <v>0</v>
      </c>
      <c r="D772" s="184"/>
      <c r="E772" s="190">
        <f t="shared" si="11"/>
        <v>0</v>
      </c>
    </row>
    <row r="773" s="34" customFormat="1" ht="17.1" customHeight="1" spans="1:5">
      <c r="A773" s="186">
        <v>2110304</v>
      </c>
      <c r="B773" s="186" t="s">
        <v>688</v>
      </c>
      <c r="C773" s="187">
        <v>2411</v>
      </c>
      <c r="D773" s="184"/>
      <c r="E773" s="190">
        <f t="shared" si="11"/>
        <v>2411</v>
      </c>
    </row>
    <row r="774" s="34" customFormat="1" ht="17.1" hidden="1" customHeight="1" spans="1:5">
      <c r="A774" s="186">
        <v>2110305</v>
      </c>
      <c r="B774" s="186" t="s">
        <v>689</v>
      </c>
      <c r="C774" s="187">
        <v>0</v>
      </c>
      <c r="D774" s="184"/>
      <c r="E774" s="190">
        <f t="shared" ref="E774:E837" si="12">C774-D774</f>
        <v>0</v>
      </c>
    </row>
    <row r="775" s="34" customFormat="1" ht="17.1" hidden="1" customHeight="1" spans="1:5">
      <c r="A775" s="186">
        <v>2110306</v>
      </c>
      <c r="B775" s="186" t="s">
        <v>690</v>
      </c>
      <c r="C775" s="187">
        <v>0</v>
      </c>
      <c r="D775" s="184"/>
      <c r="E775" s="190">
        <f t="shared" si="12"/>
        <v>0</v>
      </c>
    </row>
    <row r="776" s="34" customFormat="1" ht="17.1" customHeight="1" spans="1:5">
      <c r="A776" s="186">
        <v>2110399</v>
      </c>
      <c r="B776" s="186" t="s">
        <v>691</v>
      </c>
      <c r="C776" s="187">
        <v>8224</v>
      </c>
      <c r="D776" s="184"/>
      <c r="E776" s="190">
        <f t="shared" si="12"/>
        <v>8224</v>
      </c>
    </row>
    <row r="777" s="34" customFormat="1" ht="17.1" customHeight="1" spans="1:5">
      <c r="A777" s="186">
        <v>21104</v>
      </c>
      <c r="B777" s="189" t="s">
        <v>692</v>
      </c>
      <c r="C777" s="187">
        <f>SUM(C778:C782)</f>
        <v>26642</v>
      </c>
      <c r="D777" s="187">
        <f>SUM(D778:D782)</f>
        <v>0</v>
      </c>
      <c r="E777" s="188">
        <f t="shared" si="12"/>
        <v>26642</v>
      </c>
    </row>
    <row r="778" s="34" customFormat="1" ht="17.1" customHeight="1" spans="1:5">
      <c r="A778" s="186">
        <v>2110401</v>
      </c>
      <c r="B778" s="186" t="s">
        <v>693</v>
      </c>
      <c r="C778" s="187">
        <v>800</v>
      </c>
      <c r="D778" s="184"/>
      <c r="E778" s="190">
        <f t="shared" si="12"/>
        <v>800</v>
      </c>
    </row>
    <row r="779" s="34" customFormat="1" ht="17.1" customHeight="1" spans="1:5">
      <c r="A779" s="186">
        <v>2110402</v>
      </c>
      <c r="B779" s="186" t="s">
        <v>694</v>
      </c>
      <c r="C779" s="187">
        <v>16681</v>
      </c>
      <c r="D779" s="184"/>
      <c r="E779" s="190">
        <f t="shared" si="12"/>
        <v>16681</v>
      </c>
    </row>
    <row r="780" s="34" customFormat="1" ht="17.1" customHeight="1" spans="1:5">
      <c r="A780" s="186">
        <v>2110403</v>
      </c>
      <c r="B780" s="186" t="s">
        <v>695</v>
      </c>
      <c r="C780" s="187">
        <v>6652</v>
      </c>
      <c r="D780" s="184"/>
      <c r="E780" s="190">
        <f t="shared" si="12"/>
        <v>6652</v>
      </c>
    </row>
    <row r="781" s="34" customFormat="1" ht="17.1" hidden="1" customHeight="1" spans="1:5">
      <c r="A781" s="186">
        <v>2110404</v>
      </c>
      <c r="B781" s="186" t="s">
        <v>696</v>
      </c>
      <c r="C781" s="187">
        <v>0</v>
      </c>
      <c r="D781" s="184"/>
      <c r="E781" s="190">
        <f t="shared" si="12"/>
        <v>0</v>
      </c>
    </row>
    <row r="782" s="34" customFormat="1" ht="17.1" customHeight="1" spans="1:5">
      <c r="A782" s="186">
        <v>2110499</v>
      </c>
      <c r="B782" s="186" t="s">
        <v>697</v>
      </c>
      <c r="C782" s="187">
        <v>2509</v>
      </c>
      <c r="D782" s="184"/>
      <c r="E782" s="190">
        <f t="shared" si="12"/>
        <v>2509</v>
      </c>
    </row>
    <row r="783" s="34" customFormat="1" ht="17.1" customHeight="1" spans="1:5">
      <c r="A783" s="186">
        <v>21105</v>
      </c>
      <c r="B783" s="189" t="s">
        <v>698</v>
      </c>
      <c r="C783" s="187">
        <f>SUM(C784:C789)</f>
        <v>1869</v>
      </c>
      <c r="D783" s="187">
        <f>SUM(D784:D789)</f>
        <v>0</v>
      </c>
      <c r="E783" s="188">
        <f t="shared" si="12"/>
        <v>1869</v>
      </c>
    </row>
    <row r="784" s="34" customFormat="1" ht="17.1" customHeight="1" spans="1:5">
      <c r="A784" s="186">
        <v>2110501</v>
      </c>
      <c r="B784" s="186" t="s">
        <v>699</v>
      </c>
      <c r="C784" s="187">
        <v>1260</v>
      </c>
      <c r="D784" s="184"/>
      <c r="E784" s="190">
        <f t="shared" si="12"/>
        <v>1260</v>
      </c>
    </row>
    <row r="785" s="34" customFormat="1" ht="17.1" customHeight="1" spans="1:5">
      <c r="A785" s="186">
        <v>2110502</v>
      </c>
      <c r="B785" s="186" t="s">
        <v>700</v>
      </c>
      <c r="C785" s="187">
        <v>246</v>
      </c>
      <c r="D785" s="184"/>
      <c r="E785" s="190">
        <f t="shared" si="12"/>
        <v>246</v>
      </c>
    </row>
    <row r="786" s="34" customFormat="1" ht="17.1" hidden="1" customHeight="1" spans="1:5">
      <c r="A786" s="186">
        <v>2110503</v>
      </c>
      <c r="B786" s="186" t="s">
        <v>701</v>
      </c>
      <c r="C786" s="187">
        <v>0</v>
      </c>
      <c r="D786" s="184"/>
      <c r="E786" s="190">
        <f t="shared" si="12"/>
        <v>0</v>
      </c>
    </row>
    <row r="787" s="34" customFormat="1" ht="17.1" hidden="1" customHeight="1" spans="1:5">
      <c r="A787" s="186">
        <v>2110506</v>
      </c>
      <c r="B787" s="186" t="s">
        <v>702</v>
      </c>
      <c r="C787" s="187">
        <v>0</v>
      </c>
      <c r="D787" s="184"/>
      <c r="E787" s="190">
        <f t="shared" si="12"/>
        <v>0</v>
      </c>
    </row>
    <row r="788" s="34" customFormat="1" ht="17.1" hidden="1" customHeight="1" spans="1:5">
      <c r="A788" s="186">
        <v>2110507</v>
      </c>
      <c r="B788" s="186" t="s">
        <v>703</v>
      </c>
      <c r="C788" s="187">
        <v>0</v>
      </c>
      <c r="D788" s="184"/>
      <c r="E788" s="190">
        <f t="shared" si="12"/>
        <v>0</v>
      </c>
    </row>
    <row r="789" s="34" customFormat="1" ht="17.1" customHeight="1" spans="1:5">
      <c r="A789" s="186">
        <v>2110599</v>
      </c>
      <c r="B789" s="186" t="s">
        <v>704</v>
      </c>
      <c r="C789" s="187">
        <v>363</v>
      </c>
      <c r="D789" s="184"/>
      <c r="E789" s="190">
        <f t="shared" si="12"/>
        <v>363</v>
      </c>
    </row>
    <row r="790" s="34" customFormat="1" ht="17.1" customHeight="1" spans="1:5">
      <c r="A790" s="186">
        <v>21106</v>
      </c>
      <c r="B790" s="189" t="s">
        <v>705</v>
      </c>
      <c r="C790" s="187">
        <f>SUM(C791:C795)</f>
        <v>1897</v>
      </c>
      <c r="D790" s="187">
        <f>SUM(D791:D795)</f>
        <v>0</v>
      </c>
      <c r="E790" s="188">
        <f t="shared" si="12"/>
        <v>1897</v>
      </c>
    </row>
    <row r="791" s="34" customFormat="1" ht="17.1" customHeight="1" spans="1:5">
      <c r="A791" s="186">
        <v>2110602</v>
      </c>
      <c r="B791" s="186" t="s">
        <v>706</v>
      </c>
      <c r="C791" s="187">
        <v>1419</v>
      </c>
      <c r="D791" s="184"/>
      <c r="E791" s="190">
        <f t="shared" si="12"/>
        <v>1419</v>
      </c>
    </row>
    <row r="792" s="34" customFormat="1" ht="17.1" hidden="1" customHeight="1" spans="1:5">
      <c r="A792" s="186">
        <v>2110603</v>
      </c>
      <c r="B792" s="186" t="s">
        <v>707</v>
      </c>
      <c r="C792" s="187">
        <v>0</v>
      </c>
      <c r="D792" s="184"/>
      <c r="E792" s="190">
        <f t="shared" si="12"/>
        <v>0</v>
      </c>
    </row>
    <row r="793" s="34" customFormat="1" ht="17.1" hidden="1" customHeight="1" spans="1:5">
      <c r="A793" s="186">
        <v>2110604</v>
      </c>
      <c r="B793" s="186" t="s">
        <v>708</v>
      </c>
      <c r="C793" s="187">
        <v>0</v>
      </c>
      <c r="D793" s="184"/>
      <c r="E793" s="190">
        <f t="shared" si="12"/>
        <v>0</v>
      </c>
    </row>
    <row r="794" s="34" customFormat="1" ht="17.1" hidden="1" customHeight="1" spans="1:5">
      <c r="A794" s="186">
        <v>2110605</v>
      </c>
      <c r="B794" s="186" t="s">
        <v>709</v>
      </c>
      <c r="C794" s="187">
        <v>0</v>
      </c>
      <c r="D794" s="184"/>
      <c r="E794" s="190">
        <f t="shared" si="12"/>
        <v>0</v>
      </c>
    </row>
    <row r="795" s="34" customFormat="1" ht="17.1" customHeight="1" spans="1:5">
      <c r="A795" s="186">
        <v>2110699</v>
      </c>
      <c r="B795" s="186" t="s">
        <v>710</v>
      </c>
      <c r="C795" s="187">
        <v>478</v>
      </c>
      <c r="D795" s="184"/>
      <c r="E795" s="190">
        <f t="shared" si="12"/>
        <v>478</v>
      </c>
    </row>
    <row r="796" s="34" customFormat="1" ht="17.1" hidden="1" customHeight="1" spans="1:5">
      <c r="A796" s="186">
        <v>21107</v>
      </c>
      <c r="B796" s="189" t="s">
        <v>711</v>
      </c>
      <c r="C796" s="187">
        <f>SUM(C797:C798)</f>
        <v>0</v>
      </c>
      <c r="D796" s="187">
        <f>SUM(D797:D798)</f>
        <v>0</v>
      </c>
      <c r="E796" s="188">
        <f t="shared" si="12"/>
        <v>0</v>
      </c>
    </row>
    <row r="797" s="34" customFormat="1" ht="17.1" hidden="1" customHeight="1" spans="1:5">
      <c r="A797" s="186">
        <v>2110704</v>
      </c>
      <c r="B797" s="186" t="s">
        <v>712</v>
      </c>
      <c r="C797" s="187">
        <v>0</v>
      </c>
      <c r="D797" s="184"/>
      <c r="E797" s="190">
        <f t="shared" si="12"/>
        <v>0</v>
      </c>
    </row>
    <row r="798" s="34" customFormat="1" ht="17.1" hidden="1" customHeight="1" spans="1:5">
      <c r="A798" s="186">
        <v>2110799</v>
      </c>
      <c r="B798" s="186" t="s">
        <v>713</v>
      </c>
      <c r="C798" s="187">
        <v>0</v>
      </c>
      <c r="D798" s="184"/>
      <c r="E798" s="190">
        <f t="shared" si="12"/>
        <v>0</v>
      </c>
    </row>
    <row r="799" s="34" customFormat="1" ht="17.1" hidden="1" customHeight="1" spans="1:5">
      <c r="A799" s="186">
        <v>21108</v>
      </c>
      <c r="B799" s="189" t="s">
        <v>714</v>
      </c>
      <c r="C799" s="187">
        <f>SUM(C800:C801)</f>
        <v>0</v>
      </c>
      <c r="D799" s="187">
        <f>SUM(D800:D801)</f>
        <v>0</v>
      </c>
      <c r="E799" s="188">
        <f t="shared" si="12"/>
        <v>0</v>
      </c>
    </row>
    <row r="800" s="34" customFormat="1" ht="17.1" hidden="1" customHeight="1" spans="1:5">
      <c r="A800" s="186">
        <v>2110804</v>
      </c>
      <c r="B800" s="186" t="s">
        <v>715</v>
      </c>
      <c r="C800" s="187">
        <v>0</v>
      </c>
      <c r="D800" s="184"/>
      <c r="E800" s="190">
        <f t="shared" si="12"/>
        <v>0</v>
      </c>
    </row>
    <row r="801" s="34" customFormat="1" ht="17.1" hidden="1" customHeight="1" spans="1:5">
      <c r="A801" s="186">
        <v>2110899</v>
      </c>
      <c r="B801" s="186" t="s">
        <v>716</v>
      </c>
      <c r="C801" s="187">
        <v>0</v>
      </c>
      <c r="D801" s="184"/>
      <c r="E801" s="190">
        <f t="shared" si="12"/>
        <v>0</v>
      </c>
    </row>
    <row r="802" s="34" customFormat="1" ht="17.1" hidden="1" customHeight="1" spans="1:5">
      <c r="A802" s="186">
        <v>21109</v>
      </c>
      <c r="B802" s="189" t="s">
        <v>717</v>
      </c>
      <c r="C802" s="187">
        <f>C803</f>
        <v>0</v>
      </c>
      <c r="D802" s="187">
        <f>D803</f>
        <v>0</v>
      </c>
      <c r="E802" s="188">
        <f t="shared" si="12"/>
        <v>0</v>
      </c>
    </row>
    <row r="803" s="34" customFormat="1" ht="17.1" hidden="1" customHeight="1" spans="1:5">
      <c r="A803" s="186">
        <v>2110901</v>
      </c>
      <c r="B803" s="186" t="s">
        <v>718</v>
      </c>
      <c r="C803" s="187">
        <v>0</v>
      </c>
      <c r="D803" s="184"/>
      <c r="E803" s="190">
        <f t="shared" si="12"/>
        <v>0</v>
      </c>
    </row>
    <row r="804" s="34" customFormat="1" ht="17.1" customHeight="1" spans="1:5">
      <c r="A804" s="186">
        <v>21110</v>
      </c>
      <c r="B804" s="189" t="s">
        <v>719</v>
      </c>
      <c r="C804" s="187">
        <f>C805</f>
        <v>65</v>
      </c>
      <c r="D804" s="187">
        <f>D805</f>
        <v>0</v>
      </c>
      <c r="E804" s="188">
        <f t="shared" si="12"/>
        <v>65</v>
      </c>
    </row>
    <row r="805" s="34" customFormat="1" ht="17.1" customHeight="1" spans="1:5">
      <c r="A805" s="186">
        <v>2111001</v>
      </c>
      <c r="B805" s="186" t="s">
        <v>720</v>
      </c>
      <c r="C805" s="187">
        <v>65</v>
      </c>
      <c r="D805" s="184"/>
      <c r="E805" s="190">
        <f t="shared" si="12"/>
        <v>65</v>
      </c>
    </row>
    <row r="806" s="34" customFormat="1" ht="17.1" hidden="1" customHeight="1" spans="1:5">
      <c r="A806" s="186">
        <v>21111</v>
      </c>
      <c r="B806" s="189" t="s">
        <v>721</v>
      </c>
      <c r="C806" s="187">
        <f>SUM(C807:C811)</f>
        <v>0</v>
      </c>
      <c r="D806" s="187">
        <f>SUM(D807:D811)</f>
        <v>0</v>
      </c>
      <c r="E806" s="188">
        <f t="shared" si="12"/>
        <v>0</v>
      </c>
    </row>
    <row r="807" s="34" customFormat="1" ht="17.1" hidden="1" customHeight="1" spans="1:5">
      <c r="A807" s="186">
        <v>2111101</v>
      </c>
      <c r="B807" s="186" t="s">
        <v>722</v>
      </c>
      <c r="C807" s="187">
        <v>0</v>
      </c>
      <c r="D807" s="184"/>
      <c r="E807" s="190">
        <f t="shared" si="12"/>
        <v>0</v>
      </c>
    </row>
    <row r="808" s="34" customFormat="1" ht="17.1" hidden="1" customHeight="1" spans="1:5">
      <c r="A808" s="186">
        <v>2111102</v>
      </c>
      <c r="B808" s="186" t="s">
        <v>723</v>
      </c>
      <c r="C808" s="187">
        <v>0</v>
      </c>
      <c r="D808" s="184"/>
      <c r="E808" s="190">
        <f t="shared" si="12"/>
        <v>0</v>
      </c>
    </row>
    <row r="809" s="34" customFormat="1" ht="17.1" hidden="1" customHeight="1" spans="1:5">
      <c r="A809" s="186">
        <v>2111103</v>
      </c>
      <c r="B809" s="186" t="s">
        <v>724</v>
      </c>
      <c r="C809" s="187">
        <v>0</v>
      </c>
      <c r="D809" s="184"/>
      <c r="E809" s="190">
        <f t="shared" si="12"/>
        <v>0</v>
      </c>
    </row>
    <row r="810" s="34" customFormat="1" ht="17.1" hidden="1" customHeight="1" spans="1:5">
      <c r="A810" s="186">
        <v>2111104</v>
      </c>
      <c r="B810" s="186" t="s">
        <v>725</v>
      </c>
      <c r="C810" s="187">
        <v>0</v>
      </c>
      <c r="D810" s="184"/>
      <c r="E810" s="190">
        <f t="shared" si="12"/>
        <v>0</v>
      </c>
    </row>
    <row r="811" s="34" customFormat="1" ht="17.1" hidden="1" customHeight="1" spans="1:5">
      <c r="A811" s="186">
        <v>2111199</v>
      </c>
      <c r="B811" s="186" t="s">
        <v>726</v>
      </c>
      <c r="C811" s="187">
        <v>0</v>
      </c>
      <c r="D811" s="184"/>
      <c r="E811" s="190">
        <f t="shared" si="12"/>
        <v>0</v>
      </c>
    </row>
    <row r="812" s="34" customFormat="1" ht="17.1" hidden="1" customHeight="1" spans="1:5">
      <c r="A812" s="186">
        <v>21112</v>
      </c>
      <c r="B812" s="189" t="s">
        <v>727</v>
      </c>
      <c r="C812" s="187">
        <f>C813</f>
        <v>0</v>
      </c>
      <c r="D812" s="187">
        <f>D813</f>
        <v>0</v>
      </c>
      <c r="E812" s="188">
        <f t="shared" si="12"/>
        <v>0</v>
      </c>
    </row>
    <row r="813" s="34" customFormat="1" ht="17.1" hidden="1" customHeight="1" spans="1:5">
      <c r="A813" s="186">
        <v>2111201</v>
      </c>
      <c r="B813" s="186" t="s">
        <v>728</v>
      </c>
      <c r="C813" s="187">
        <v>0</v>
      </c>
      <c r="D813" s="184"/>
      <c r="E813" s="190">
        <f t="shared" si="12"/>
        <v>0</v>
      </c>
    </row>
    <row r="814" s="34" customFormat="1" ht="17.1" hidden="1" customHeight="1" spans="1:5">
      <c r="A814" s="186">
        <v>21113</v>
      </c>
      <c r="B814" s="189" t="s">
        <v>729</v>
      </c>
      <c r="C814" s="187">
        <f>C815</f>
        <v>0</v>
      </c>
      <c r="D814" s="187">
        <f>D815</f>
        <v>0</v>
      </c>
      <c r="E814" s="188">
        <f t="shared" si="12"/>
        <v>0</v>
      </c>
    </row>
    <row r="815" s="34" customFormat="1" ht="17.1" hidden="1" customHeight="1" spans="1:5">
      <c r="A815" s="186">
        <v>2111301</v>
      </c>
      <c r="B815" s="186" t="s">
        <v>730</v>
      </c>
      <c r="C815" s="187">
        <v>0</v>
      </c>
      <c r="D815" s="184"/>
      <c r="E815" s="190">
        <f t="shared" si="12"/>
        <v>0</v>
      </c>
    </row>
    <row r="816" s="34" customFormat="1" ht="17.1" hidden="1" customHeight="1" spans="1:5">
      <c r="A816" s="186">
        <v>21114</v>
      </c>
      <c r="B816" s="189" t="s">
        <v>731</v>
      </c>
      <c r="C816" s="187">
        <f>SUM(C817:C830)</f>
        <v>0</v>
      </c>
      <c r="D816" s="187">
        <f>SUM(D817:D830)</f>
        <v>0</v>
      </c>
      <c r="E816" s="188">
        <f t="shared" si="12"/>
        <v>0</v>
      </c>
    </row>
    <row r="817" s="34" customFormat="1" ht="17.1" hidden="1" customHeight="1" spans="1:5">
      <c r="A817" s="186">
        <v>2111401</v>
      </c>
      <c r="B817" s="186" t="s">
        <v>128</v>
      </c>
      <c r="C817" s="187">
        <v>0</v>
      </c>
      <c r="D817" s="184"/>
      <c r="E817" s="190">
        <f t="shared" si="12"/>
        <v>0</v>
      </c>
    </row>
    <row r="818" s="34" customFormat="1" ht="17.1" hidden="1" customHeight="1" spans="1:5">
      <c r="A818" s="186">
        <v>2111402</v>
      </c>
      <c r="B818" s="186" t="s">
        <v>129</v>
      </c>
      <c r="C818" s="187">
        <v>0</v>
      </c>
      <c r="D818" s="184"/>
      <c r="E818" s="190">
        <f t="shared" si="12"/>
        <v>0</v>
      </c>
    </row>
    <row r="819" s="34" customFormat="1" ht="17.1" hidden="1" customHeight="1" spans="1:5">
      <c r="A819" s="186">
        <v>2111403</v>
      </c>
      <c r="B819" s="186" t="s">
        <v>130</v>
      </c>
      <c r="C819" s="187">
        <v>0</v>
      </c>
      <c r="D819" s="184"/>
      <c r="E819" s="190">
        <f t="shared" si="12"/>
        <v>0</v>
      </c>
    </row>
    <row r="820" s="34" customFormat="1" ht="17.1" hidden="1" customHeight="1" spans="1:5">
      <c r="A820" s="186">
        <v>2111404</v>
      </c>
      <c r="B820" s="186" t="s">
        <v>732</v>
      </c>
      <c r="C820" s="187">
        <v>0</v>
      </c>
      <c r="D820" s="184"/>
      <c r="E820" s="190">
        <f t="shared" si="12"/>
        <v>0</v>
      </c>
    </row>
    <row r="821" s="34" customFormat="1" ht="17.1" hidden="1" customHeight="1" spans="1:5">
      <c r="A821" s="186">
        <v>2111405</v>
      </c>
      <c r="B821" s="186" t="s">
        <v>733</v>
      </c>
      <c r="C821" s="187">
        <v>0</v>
      </c>
      <c r="D821" s="184"/>
      <c r="E821" s="190">
        <f t="shared" si="12"/>
        <v>0</v>
      </c>
    </row>
    <row r="822" s="34" customFormat="1" ht="17.1" hidden="1" customHeight="1" spans="1:5">
      <c r="A822" s="186">
        <v>2111406</v>
      </c>
      <c r="B822" s="186" t="s">
        <v>734</v>
      </c>
      <c r="C822" s="187">
        <v>0</v>
      </c>
      <c r="D822" s="184"/>
      <c r="E822" s="190">
        <f t="shared" si="12"/>
        <v>0</v>
      </c>
    </row>
    <row r="823" s="34" customFormat="1" ht="17.1" hidden="1" customHeight="1" spans="1:5">
      <c r="A823" s="186">
        <v>2111407</v>
      </c>
      <c r="B823" s="186" t="s">
        <v>735</v>
      </c>
      <c r="C823" s="187">
        <v>0</v>
      </c>
      <c r="D823" s="184"/>
      <c r="E823" s="190">
        <f t="shared" si="12"/>
        <v>0</v>
      </c>
    </row>
    <row r="824" s="34" customFormat="1" ht="17.1" hidden="1" customHeight="1" spans="1:5">
      <c r="A824" s="186">
        <v>2111408</v>
      </c>
      <c r="B824" s="186" t="s">
        <v>736</v>
      </c>
      <c r="C824" s="187">
        <v>0</v>
      </c>
      <c r="D824" s="184"/>
      <c r="E824" s="190">
        <f t="shared" si="12"/>
        <v>0</v>
      </c>
    </row>
    <row r="825" s="34" customFormat="1" ht="17.1" hidden="1" customHeight="1" spans="1:5">
      <c r="A825" s="186">
        <v>2111409</v>
      </c>
      <c r="B825" s="186" t="s">
        <v>737</v>
      </c>
      <c r="C825" s="187">
        <v>0</v>
      </c>
      <c r="D825" s="184"/>
      <c r="E825" s="190">
        <f t="shared" si="12"/>
        <v>0</v>
      </c>
    </row>
    <row r="826" s="34" customFormat="1" ht="17.1" hidden="1" customHeight="1" spans="1:5">
      <c r="A826" s="186">
        <v>2111410</v>
      </c>
      <c r="B826" s="186" t="s">
        <v>738</v>
      </c>
      <c r="C826" s="187">
        <v>0</v>
      </c>
      <c r="D826" s="184"/>
      <c r="E826" s="190">
        <f t="shared" si="12"/>
        <v>0</v>
      </c>
    </row>
    <row r="827" s="34" customFormat="1" ht="17.1" hidden="1" customHeight="1" spans="1:5">
      <c r="A827" s="186">
        <v>2111411</v>
      </c>
      <c r="B827" s="186" t="s">
        <v>169</v>
      </c>
      <c r="C827" s="187">
        <v>0</v>
      </c>
      <c r="D827" s="184"/>
      <c r="E827" s="190">
        <f t="shared" si="12"/>
        <v>0</v>
      </c>
    </row>
    <row r="828" s="34" customFormat="1" ht="17.1" hidden="1" customHeight="1" spans="1:5">
      <c r="A828" s="186">
        <v>2111413</v>
      </c>
      <c r="B828" s="186" t="s">
        <v>739</v>
      </c>
      <c r="C828" s="187">
        <v>0</v>
      </c>
      <c r="D828" s="184"/>
      <c r="E828" s="190">
        <f t="shared" si="12"/>
        <v>0</v>
      </c>
    </row>
    <row r="829" s="34" customFormat="1" ht="17.1" hidden="1" customHeight="1" spans="1:5">
      <c r="A829" s="186">
        <v>2111450</v>
      </c>
      <c r="B829" s="186" t="s">
        <v>137</v>
      </c>
      <c r="C829" s="187">
        <v>0</v>
      </c>
      <c r="D829" s="184"/>
      <c r="E829" s="190">
        <f t="shared" si="12"/>
        <v>0</v>
      </c>
    </row>
    <row r="830" s="34" customFormat="1" ht="17.1" hidden="1" customHeight="1" spans="1:5">
      <c r="A830" s="186">
        <v>2111499</v>
      </c>
      <c r="B830" s="186" t="s">
        <v>740</v>
      </c>
      <c r="C830" s="187">
        <v>0</v>
      </c>
      <c r="D830" s="184"/>
      <c r="E830" s="190">
        <f t="shared" si="12"/>
        <v>0</v>
      </c>
    </row>
    <row r="831" s="34" customFormat="1" ht="17.1" customHeight="1" spans="1:5">
      <c r="A831" s="186">
        <v>21199</v>
      </c>
      <c r="B831" s="189" t="s">
        <v>741</v>
      </c>
      <c r="C831" s="187">
        <f>C832</f>
        <v>12152</v>
      </c>
      <c r="D831" s="187">
        <f>D832</f>
        <v>0</v>
      </c>
      <c r="E831" s="188">
        <f t="shared" si="12"/>
        <v>12152</v>
      </c>
    </row>
    <row r="832" s="34" customFormat="1" ht="17.1" customHeight="1" spans="1:5">
      <c r="A832" s="186">
        <v>2119901</v>
      </c>
      <c r="B832" s="186" t="s">
        <v>742</v>
      </c>
      <c r="C832" s="187">
        <v>12152</v>
      </c>
      <c r="D832" s="184"/>
      <c r="E832" s="190">
        <f t="shared" si="12"/>
        <v>12152</v>
      </c>
    </row>
    <row r="833" s="34" customFormat="1" ht="17.1" customHeight="1" spans="1:5">
      <c r="A833" s="186">
        <v>212</v>
      </c>
      <c r="B833" s="189" t="s">
        <v>743</v>
      </c>
      <c r="C833" s="187">
        <f>SUM(C834,C845,C847,C850,C852,C854)</f>
        <v>217698</v>
      </c>
      <c r="D833" s="187">
        <f>SUM(D834,D845,D847,D850,D852,D854)</f>
        <v>18546</v>
      </c>
      <c r="E833" s="188">
        <f t="shared" si="12"/>
        <v>199152</v>
      </c>
    </row>
    <row r="834" s="34" customFormat="1" ht="17.1" customHeight="1" spans="1:5">
      <c r="A834" s="186">
        <v>21201</v>
      </c>
      <c r="B834" s="189" t="s">
        <v>744</v>
      </c>
      <c r="C834" s="187">
        <f>SUM(C835:C844)</f>
        <v>32678</v>
      </c>
      <c r="D834" s="187">
        <f>SUM(D835:D844)</f>
        <v>4213</v>
      </c>
      <c r="E834" s="188">
        <f t="shared" si="12"/>
        <v>28465</v>
      </c>
    </row>
    <row r="835" s="34" customFormat="1" ht="17.1" customHeight="1" spans="1:5">
      <c r="A835" s="186">
        <v>2120101</v>
      </c>
      <c r="B835" s="186" t="s">
        <v>128</v>
      </c>
      <c r="C835" s="187">
        <v>1441</v>
      </c>
      <c r="D835" s="184"/>
      <c r="E835" s="190">
        <f t="shared" si="12"/>
        <v>1441</v>
      </c>
    </row>
    <row r="836" s="34" customFormat="1" ht="17.1" customHeight="1" spans="1:5">
      <c r="A836" s="186">
        <v>2120102</v>
      </c>
      <c r="B836" s="186" t="s">
        <v>129</v>
      </c>
      <c r="C836" s="187">
        <v>2156</v>
      </c>
      <c r="D836" s="184"/>
      <c r="E836" s="190">
        <f t="shared" si="12"/>
        <v>2156</v>
      </c>
    </row>
    <row r="837" s="34" customFormat="1" ht="17.1" customHeight="1" spans="1:5">
      <c r="A837" s="186">
        <v>2120103</v>
      </c>
      <c r="B837" s="186" t="s">
        <v>130</v>
      </c>
      <c r="C837" s="187">
        <v>100</v>
      </c>
      <c r="D837" s="184"/>
      <c r="E837" s="190">
        <f t="shared" si="12"/>
        <v>100</v>
      </c>
    </row>
    <row r="838" s="34" customFormat="1" ht="17.1" customHeight="1" spans="1:5">
      <c r="A838" s="186">
        <v>2120104</v>
      </c>
      <c r="B838" s="186" t="s">
        <v>745</v>
      </c>
      <c r="C838" s="187">
        <v>16191</v>
      </c>
      <c r="D838" s="184"/>
      <c r="E838" s="190">
        <f t="shared" ref="E838:E901" si="13">C838-D838</f>
        <v>16191</v>
      </c>
    </row>
    <row r="839" s="34" customFormat="1" ht="17.1" hidden="1" customHeight="1" spans="1:5">
      <c r="A839" s="186">
        <v>2120105</v>
      </c>
      <c r="B839" s="186" t="s">
        <v>746</v>
      </c>
      <c r="C839" s="187">
        <v>0</v>
      </c>
      <c r="D839" s="184"/>
      <c r="E839" s="190">
        <f t="shared" si="13"/>
        <v>0</v>
      </c>
    </row>
    <row r="840" s="34" customFormat="1" ht="17.1" customHeight="1" spans="1:5">
      <c r="A840" s="186">
        <v>2120106</v>
      </c>
      <c r="B840" s="186" t="s">
        <v>747</v>
      </c>
      <c r="C840" s="187">
        <v>516</v>
      </c>
      <c r="D840" s="184"/>
      <c r="E840" s="190">
        <f t="shared" si="13"/>
        <v>516</v>
      </c>
    </row>
    <row r="841" s="34" customFormat="1" ht="17.1" customHeight="1" spans="1:5">
      <c r="A841" s="186">
        <v>2120107</v>
      </c>
      <c r="B841" s="186" t="s">
        <v>748</v>
      </c>
      <c r="C841" s="187">
        <v>1435</v>
      </c>
      <c r="D841" s="184"/>
      <c r="E841" s="190">
        <f t="shared" si="13"/>
        <v>1435</v>
      </c>
    </row>
    <row r="842" s="34" customFormat="1" ht="17.1" hidden="1" customHeight="1" spans="1:5">
      <c r="A842" s="186">
        <v>2120109</v>
      </c>
      <c r="B842" s="186" t="s">
        <v>749</v>
      </c>
      <c r="C842" s="187">
        <v>0</v>
      </c>
      <c r="D842" s="184"/>
      <c r="E842" s="190">
        <f t="shared" si="13"/>
        <v>0</v>
      </c>
    </row>
    <row r="843" s="34" customFormat="1" ht="17.1" hidden="1" customHeight="1" spans="1:5">
      <c r="A843" s="186">
        <v>2120110</v>
      </c>
      <c r="B843" s="186" t="s">
        <v>750</v>
      </c>
      <c r="C843" s="187">
        <v>0</v>
      </c>
      <c r="D843" s="184"/>
      <c r="E843" s="190">
        <f t="shared" si="13"/>
        <v>0</v>
      </c>
    </row>
    <row r="844" s="34" customFormat="1" ht="17.1" customHeight="1" spans="1:5">
      <c r="A844" s="186">
        <v>2120199</v>
      </c>
      <c r="B844" s="186" t="s">
        <v>751</v>
      </c>
      <c r="C844" s="187">
        <v>10839</v>
      </c>
      <c r="D844" s="184">
        <v>4213</v>
      </c>
      <c r="E844" s="190">
        <f t="shared" si="13"/>
        <v>6626</v>
      </c>
    </row>
    <row r="845" s="34" customFormat="1" ht="17.1" customHeight="1" spans="1:5">
      <c r="A845" s="186">
        <v>21202</v>
      </c>
      <c r="B845" s="189" t="s">
        <v>752</v>
      </c>
      <c r="C845" s="187">
        <f>C846</f>
        <v>300</v>
      </c>
      <c r="D845" s="187">
        <f>D846</f>
        <v>0</v>
      </c>
      <c r="E845" s="188">
        <f t="shared" si="13"/>
        <v>300</v>
      </c>
    </row>
    <row r="846" s="34" customFormat="1" ht="17.1" customHeight="1" spans="1:5">
      <c r="A846" s="186">
        <v>2120201</v>
      </c>
      <c r="B846" s="186" t="s">
        <v>753</v>
      </c>
      <c r="C846" s="187">
        <v>300</v>
      </c>
      <c r="D846" s="184"/>
      <c r="E846" s="190">
        <f t="shared" si="13"/>
        <v>300</v>
      </c>
    </row>
    <row r="847" s="34" customFormat="1" ht="17.1" customHeight="1" spans="1:5">
      <c r="A847" s="186">
        <v>21203</v>
      </c>
      <c r="B847" s="189" t="s">
        <v>754</v>
      </c>
      <c r="C847" s="187">
        <f>SUM(C848:C849)</f>
        <v>142853</v>
      </c>
      <c r="D847" s="187">
        <f>SUM(D848:D849)</f>
        <v>12199</v>
      </c>
      <c r="E847" s="188">
        <f t="shared" si="13"/>
        <v>130654</v>
      </c>
    </row>
    <row r="848" s="34" customFormat="1" ht="17.1" customHeight="1" spans="1:5">
      <c r="A848" s="186">
        <v>2120303</v>
      </c>
      <c r="B848" s="186" t="s">
        <v>755</v>
      </c>
      <c r="C848" s="187">
        <v>50168</v>
      </c>
      <c r="D848" s="184">
        <v>11279</v>
      </c>
      <c r="E848" s="190">
        <f t="shared" si="13"/>
        <v>38889</v>
      </c>
    </row>
    <row r="849" s="34" customFormat="1" ht="17.1" customHeight="1" spans="1:5">
      <c r="A849" s="186">
        <v>2120399</v>
      </c>
      <c r="B849" s="186" t="s">
        <v>756</v>
      </c>
      <c r="C849" s="187">
        <v>92685</v>
      </c>
      <c r="D849" s="184">
        <v>920</v>
      </c>
      <c r="E849" s="190">
        <f t="shared" si="13"/>
        <v>91765</v>
      </c>
    </row>
    <row r="850" s="34" customFormat="1" ht="17.1" customHeight="1" spans="1:5">
      <c r="A850" s="186">
        <v>21205</v>
      </c>
      <c r="B850" s="189" t="s">
        <v>757</v>
      </c>
      <c r="C850" s="187">
        <f>C851</f>
        <v>39157</v>
      </c>
      <c r="D850" s="187">
        <f>D851</f>
        <v>2134</v>
      </c>
      <c r="E850" s="188">
        <f t="shared" si="13"/>
        <v>37023</v>
      </c>
    </row>
    <row r="851" s="34" customFormat="1" ht="17.1" customHeight="1" spans="1:5">
      <c r="A851" s="186">
        <v>2120501</v>
      </c>
      <c r="B851" s="186" t="s">
        <v>758</v>
      </c>
      <c r="C851" s="187">
        <v>39157</v>
      </c>
      <c r="D851" s="184">
        <v>2134</v>
      </c>
      <c r="E851" s="190">
        <f t="shared" si="13"/>
        <v>37023</v>
      </c>
    </row>
    <row r="852" s="34" customFormat="1" ht="17.1" customHeight="1" spans="1:5">
      <c r="A852" s="186">
        <v>21206</v>
      </c>
      <c r="B852" s="189" t="s">
        <v>759</v>
      </c>
      <c r="C852" s="187">
        <f>C853</f>
        <v>929</v>
      </c>
      <c r="D852" s="187">
        <f>D853</f>
        <v>0</v>
      </c>
      <c r="E852" s="188">
        <f t="shared" si="13"/>
        <v>929</v>
      </c>
    </row>
    <row r="853" s="34" customFormat="1" ht="17.1" customHeight="1" spans="1:5">
      <c r="A853" s="186">
        <v>2120601</v>
      </c>
      <c r="B853" s="186" t="s">
        <v>760</v>
      </c>
      <c r="C853" s="187">
        <v>929</v>
      </c>
      <c r="D853" s="184"/>
      <c r="E853" s="190">
        <f t="shared" si="13"/>
        <v>929</v>
      </c>
    </row>
    <row r="854" s="34" customFormat="1" ht="17.1" customHeight="1" spans="1:5">
      <c r="A854" s="186">
        <v>21299</v>
      </c>
      <c r="B854" s="189" t="s">
        <v>761</v>
      </c>
      <c r="C854" s="187">
        <f>C855</f>
        <v>1781</v>
      </c>
      <c r="D854" s="187">
        <f>D855</f>
        <v>0</v>
      </c>
      <c r="E854" s="188">
        <f t="shared" si="13"/>
        <v>1781</v>
      </c>
    </row>
    <row r="855" s="34" customFormat="1" ht="17.1" customHeight="1" spans="1:5">
      <c r="A855" s="186">
        <v>2129901</v>
      </c>
      <c r="B855" s="186" t="s">
        <v>762</v>
      </c>
      <c r="C855" s="187">
        <v>1781</v>
      </c>
      <c r="D855" s="184"/>
      <c r="E855" s="190">
        <f t="shared" si="13"/>
        <v>1781</v>
      </c>
    </row>
    <row r="856" s="34" customFormat="1" ht="17.1" customHeight="1" spans="1:5">
      <c r="A856" s="186">
        <v>213</v>
      </c>
      <c r="B856" s="189" t="s">
        <v>763</v>
      </c>
      <c r="C856" s="187">
        <f>SUM(C857,C882,C907,C933,C944,C955,C961,C968,C975,C978)</f>
        <v>187671</v>
      </c>
      <c r="D856" s="187">
        <f>SUM(D857,D882,D907,D933,D944,D955,D961,D968,D975,D978)</f>
        <v>192</v>
      </c>
      <c r="E856" s="188">
        <f t="shared" si="13"/>
        <v>187479</v>
      </c>
    </row>
    <row r="857" s="34" customFormat="1" ht="17.1" customHeight="1" spans="1:5">
      <c r="A857" s="186">
        <v>21301</v>
      </c>
      <c r="B857" s="189" t="s">
        <v>764</v>
      </c>
      <c r="C857" s="187">
        <f>SUM(C858:C881)</f>
        <v>78969</v>
      </c>
      <c r="D857" s="187">
        <f>SUM(D858:D881)</f>
        <v>0</v>
      </c>
      <c r="E857" s="188">
        <f t="shared" si="13"/>
        <v>78969</v>
      </c>
    </row>
    <row r="858" s="34" customFormat="1" ht="17.1" customHeight="1" spans="1:5">
      <c r="A858" s="186">
        <v>2130101</v>
      </c>
      <c r="B858" s="186" t="s">
        <v>128</v>
      </c>
      <c r="C858" s="187">
        <v>423</v>
      </c>
      <c r="D858" s="184"/>
      <c r="E858" s="190">
        <f t="shared" si="13"/>
        <v>423</v>
      </c>
    </row>
    <row r="859" s="34" customFormat="1" ht="17.1" customHeight="1" spans="1:5">
      <c r="A859" s="186">
        <v>2130102</v>
      </c>
      <c r="B859" s="186" t="s">
        <v>129</v>
      </c>
      <c r="C859" s="187">
        <v>2513</v>
      </c>
      <c r="D859" s="184"/>
      <c r="E859" s="190">
        <f t="shared" si="13"/>
        <v>2513</v>
      </c>
    </row>
    <row r="860" s="34" customFormat="1" ht="17.1" hidden="1" customHeight="1" spans="1:5">
      <c r="A860" s="186">
        <v>2130103</v>
      </c>
      <c r="B860" s="186" t="s">
        <v>130</v>
      </c>
      <c r="C860" s="187">
        <v>0</v>
      </c>
      <c r="D860" s="184"/>
      <c r="E860" s="190">
        <f t="shared" si="13"/>
        <v>0</v>
      </c>
    </row>
    <row r="861" s="34" customFormat="1" ht="17.1" customHeight="1" spans="1:5">
      <c r="A861" s="186">
        <v>2130104</v>
      </c>
      <c r="B861" s="186" t="s">
        <v>137</v>
      </c>
      <c r="C861" s="187">
        <v>5371</v>
      </c>
      <c r="D861" s="184"/>
      <c r="E861" s="190">
        <f t="shared" si="13"/>
        <v>5371</v>
      </c>
    </row>
    <row r="862" s="34" customFormat="1" ht="17.1" hidden="1" customHeight="1" spans="1:5">
      <c r="A862" s="186">
        <v>2130105</v>
      </c>
      <c r="B862" s="186" t="s">
        <v>765</v>
      </c>
      <c r="C862" s="187">
        <v>0</v>
      </c>
      <c r="D862" s="184"/>
      <c r="E862" s="190">
        <f t="shared" si="13"/>
        <v>0</v>
      </c>
    </row>
    <row r="863" s="34" customFormat="1" ht="17.1" customHeight="1" spans="1:5">
      <c r="A863" s="186">
        <v>2130106</v>
      </c>
      <c r="B863" s="186" t="s">
        <v>766</v>
      </c>
      <c r="C863" s="187">
        <v>93</v>
      </c>
      <c r="D863" s="184"/>
      <c r="E863" s="190">
        <f t="shared" si="13"/>
        <v>93</v>
      </c>
    </row>
    <row r="864" s="34" customFormat="1" ht="17.1" customHeight="1" spans="1:5">
      <c r="A864" s="186">
        <v>2130108</v>
      </c>
      <c r="B864" s="186" t="s">
        <v>767</v>
      </c>
      <c r="C864" s="187">
        <v>1475</v>
      </c>
      <c r="D864" s="184"/>
      <c r="E864" s="190">
        <f t="shared" si="13"/>
        <v>1475</v>
      </c>
    </row>
    <row r="865" s="34" customFormat="1" ht="17.1" hidden="1" customHeight="1" spans="1:5">
      <c r="A865" s="186">
        <v>2130109</v>
      </c>
      <c r="B865" s="186" t="s">
        <v>768</v>
      </c>
      <c r="C865" s="187">
        <v>0</v>
      </c>
      <c r="D865" s="184"/>
      <c r="E865" s="190">
        <f t="shared" si="13"/>
        <v>0</v>
      </c>
    </row>
    <row r="866" s="34" customFormat="1" ht="17.1" hidden="1" customHeight="1" spans="1:5">
      <c r="A866" s="186">
        <v>2130110</v>
      </c>
      <c r="B866" s="186" t="s">
        <v>769</v>
      </c>
      <c r="C866" s="187">
        <v>0</v>
      </c>
      <c r="D866" s="184"/>
      <c r="E866" s="190">
        <f t="shared" si="13"/>
        <v>0</v>
      </c>
    </row>
    <row r="867" s="34" customFormat="1" ht="17.1" hidden="1" customHeight="1" spans="1:5">
      <c r="A867" s="186">
        <v>2130111</v>
      </c>
      <c r="B867" s="186" t="s">
        <v>770</v>
      </c>
      <c r="C867" s="187">
        <v>0</v>
      </c>
      <c r="D867" s="184"/>
      <c r="E867" s="190">
        <f t="shared" si="13"/>
        <v>0</v>
      </c>
    </row>
    <row r="868" s="34" customFormat="1" ht="17.1" hidden="1" customHeight="1" spans="1:5">
      <c r="A868" s="186">
        <v>2130112</v>
      </c>
      <c r="B868" s="186" t="s">
        <v>771</v>
      </c>
      <c r="C868" s="187">
        <v>0</v>
      </c>
      <c r="D868" s="184"/>
      <c r="E868" s="190">
        <f t="shared" si="13"/>
        <v>0</v>
      </c>
    </row>
    <row r="869" s="34" customFormat="1" ht="17.1" hidden="1" customHeight="1" spans="1:5">
      <c r="A869" s="186">
        <v>2130114</v>
      </c>
      <c r="B869" s="186" t="s">
        <v>772</v>
      </c>
      <c r="C869" s="187">
        <v>0</v>
      </c>
      <c r="D869" s="184"/>
      <c r="E869" s="190">
        <f t="shared" si="13"/>
        <v>0</v>
      </c>
    </row>
    <row r="870" s="34" customFormat="1" ht="17.1" customHeight="1" spans="1:5">
      <c r="A870" s="186">
        <v>2130119</v>
      </c>
      <c r="B870" s="186" t="s">
        <v>773</v>
      </c>
      <c r="C870" s="187">
        <v>70</v>
      </c>
      <c r="D870" s="184"/>
      <c r="E870" s="190">
        <f t="shared" si="13"/>
        <v>70</v>
      </c>
    </row>
    <row r="871" s="34" customFormat="1" ht="17.1" hidden="1" customHeight="1" spans="1:5">
      <c r="A871" s="186">
        <v>2130120</v>
      </c>
      <c r="B871" s="186" t="s">
        <v>774</v>
      </c>
      <c r="C871" s="187">
        <v>0</v>
      </c>
      <c r="D871" s="184"/>
      <c r="E871" s="190">
        <f t="shared" si="13"/>
        <v>0</v>
      </c>
    </row>
    <row r="872" s="34" customFormat="1" ht="17.1" hidden="1" customHeight="1" spans="1:5">
      <c r="A872" s="186">
        <v>2130121</v>
      </c>
      <c r="B872" s="186" t="s">
        <v>775</v>
      </c>
      <c r="C872" s="187">
        <v>0</v>
      </c>
      <c r="D872" s="184"/>
      <c r="E872" s="190">
        <f t="shared" si="13"/>
        <v>0</v>
      </c>
    </row>
    <row r="873" s="34" customFormat="1" ht="17.1" customHeight="1" spans="1:5">
      <c r="A873" s="186">
        <v>2130122</v>
      </c>
      <c r="B873" s="186" t="s">
        <v>776</v>
      </c>
      <c r="C873" s="187">
        <v>1562</v>
      </c>
      <c r="D873" s="184"/>
      <c r="E873" s="190">
        <f t="shared" si="13"/>
        <v>1562</v>
      </c>
    </row>
    <row r="874" s="34" customFormat="1" ht="17.1" customHeight="1" spans="1:5">
      <c r="A874" s="186">
        <v>2130124</v>
      </c>
      <c r="B874" s="186" t="s">
        <v>777</v>
      </c>
      <c r="C874" s="187">
        <v>7494</v>
      </c>
      <c r="D874" s="184"/>
      <c r="E874" s="190">
        <f t="shared" si="13"/>
        <v>7494</v>
      </c>
    </row>
    <row r="875" s="34" customFormat="1" ht="17.1" hidden="1" customHeight="1" spans="1:5">
      <c r="A875" s="186">
        <v>2130125</v>
      </c>
      <c r="B875" s="186" t="s">
        <v>778</v>
      </c>
      <c r="C875" s="187">
        <v>0</v>
      </c>
      <c r="D875" s="184"/>
      <c r="E875" s="190">
        <f t="shared" si="13"/>
        <v>0</v>
      </c>
    </row>
    <row r="876" s="34" customFormat="1" ht="17.1" customHeight="1" spans="1:5">
      <c r="A876" s="186">
        <v>2130126</v>
      </c>
      <c r="B876" s="186" t="s">
        <v>779</v>
      </c>
      <c r="C876" s="187">
        <v>4987</v>
      </c>
      <c r="D876" s="184"/>
      <c r="E876" s="190">
        <f t="shared" si="13"/>
        <v>4987</v>
      </c>
    </row>
    <row r="877" s="34" customFormat="1" ht="17.1" hidden="1" customHeight="1" spans="1:5">
      <c r="A877" s="186">
        <v>2130135</v>
      </c>
      <c r="B877" s="186" t="s">
        <v>780</v>
      </c>
      <c r="C877" s="187">
        <v>0</v>
      </c>
      <c r="D877" s="184"/>
      <c r="E877" s="190">
        <f t="shared" si="13"/>
        <v>0</v>
      </c>
    </row>
    <row r="878" s="34" customFormat="1" ht="17.1" customHeight="1" spans="1:5">
      <c r="A878" s="186">
        <v>2130142</v>
      </c>
      <c r="B878" s="186" t="s">
        <v>781</v>
      </c>
      <c r="C878" s="187">
        <v>35698</v>
      </c>
      <c r="D878" s="184"/>
      <c r="E878" s="190">
        <f t="shared" si="13"/>
        <v>35698</v>
      </c>
    </row>
    <row r="879" s="34" customFormat="1" ht="17.1" hidden="1" customHeight="1" spans="1:5">
      <c r="A879" s="186">
        <v>2130148</v>
      </c>
      <c r="B879" s="186" t="s">
        <v>782</v>
      </c>
      <c r="C879" s="187">
        <v>0</v>
      </c>
      <c r="D879" s="184"/>
      <c r="E879" s="190">
        <f t="shared" si="13"/>
        <v>0</v>
      </c>
    </row>
    <row r="880" s="34" customFormat="1" ht="17.1" customHeight="1" spans="1:5">
      <c r="A880" s="186">
        <v>2130152</v>
      </c>
      <c r="B880" s="186" t="s">
        <v>783</v>
      </c>
      <c r="C880" s="187">
        <v>23</v>
      </c>
      <c r="D880" s="184"/>
      <c r="E880" s="190">
        <f t="shared" si="13"/>
        <v>23</v>
      </c>
    </row>
    <row r="881" s="34" customFormat="1" ht="17.1" customHeight="1" spans="1:5">
      <c r="A881" s="186">
        <v>2130199</v>
      </c>
      <c r="B881" s="186" t="s">
        <v>784</v>
      </c>
      <c r="C881" s="187">
        <v>19260</v>
      </c>
      <c r="D881" s="184"/>
      <c r="E881" s="190">
        <f t="shared" si="13"/>
        <v>19260</v>
      </c>
    </row>
    <row r="882" s="34" customFormat="1" ht="17.1" customHeight="1" spans="1:5">
      <c r="A882" s="186">
        <v>21302</v>
      </c>
      <c r="B882" s="189" t="s">
        <v>785</v>
      </c>
      <c r="C882" s="187">
        <f>SUM(C883:C906)</f>
        <v>27288</v>
      </c>
      <c r="D882" s="187">
        <f>SUM(D883:D906)</f>
        <v>192</v>
      </c>
      <c r="E882" s="188">
        <f t="shared" si="13"/>
        <v>27096</v>
      </c>
    </row>
    <row r="883" s="34" customFormat="1" ht="17.1" customHeight="1" spans="1:5">
      <c r="A883" s="186">
        <v>2130201</v>
      </c>
      <c r="B883" s="186" t="s">
        <v>128</v>
      </c>
      <c r="C883" s="187">
        <v>233</v>
      </c>
      <c r="D883" s="184"/>
      <c r="E883" s="190">
        <f t="shared" si="13"/>
        <v>233</v>
      </c>
    </row>
    <row r="884" s="34" customFormat="1" ht="17.1" customHeight="1" spans="1:5">
      <c r="A884" s="186">
        <v>2130202</v>
      </c>
      <c r="B884" s="186" t="s">
        <v>129</v>
      </c>
      <c r="C884" s="187">
        <v>1239</v>
      </c>
      <c r="D884" s="184"/>
      <c r="E884" s="190">
        <f t="shared" si="13"/>
        <v>1239</v>
      </c>
    </row>
    <row r="885" s="34" customFormat="1" ht="17.1" hidden="1" customHeight="1" spans="1:5">
      <c r="A885" s="186">
        <v>2130203</v>
      </c>
      <c r="B885" s="186" t="s">
        <v>130</v>
      </c>
      <c r="C885" s="187">
        <v>0</v>
      </c>
      <c r="D885" s="184"/>
      <c r="E885" s="190">
        <f t="shared" si="13"/>
        <v>0</v>
      </c>
    </row>
    <row r="886" s="34" customFormat="1" ht="17.1" hidden="1" customHeight="1" spans="1:5">
      <c r="A886" s="186">
        <v>2130204</v>
      </c>
      <c r="B886" s="186" t="s">
        <v>786</v>
      </c>
      <c r="C886" s="187">
        <v>0</v>
      </c>
      <c r="D886" s="184"/>
      <c r="E886" s="190">
        <f t="shared" si="13"/>
        <v>0</v>
      </c>
    </row>
    <row r="887" s="34" customFormat="1" ht="17.1" customHeight="1" spans="1:5">
      <c r="A887" s="186">
        <v>2130205</v>
      </c>
      <c r="B887" s="186" t="s">
        <v>787</v>
      </c>
      <c r="C887" s="187">
        <v>14205</v>
      </c>
      <c r="D887" s="184"/>
      <c r="E887" s="190">
        <f t="shared" si="13"/>
        <v>14205</v>
      </c>
    </row>
    <row r="888" s="34" customFormat="1" ht="17.1" customHeight="1" spans="1:5">
      <c r="A888" s="186">
        <v>2130206</v>
      </c>
      <c r="B888" s="186" t="s">
        <v>788</v>
      </c>
      <c r="C888" s="187">
        <v>2817</v>
      </c>
      <c r="D888" s="184"/>
      <c r="E888" s="190">
        <f t="shared" si="13"/>
        <v>2817</v>
      </c>
    </row>
    <row r="889" s="34" customFormat="1" ht="17.1" customHeight="1" spans="1:5">
      <c r="A889" s="186">
        <v>2130207</v>
      </c>
      <c r="B889" s="186" t="s">
        <v>789</v>
      </c>
      <c r="C889" s="187">
        <v>303</v>
      </c>
      <c r="D889" s="184"/>
      <c r="E889" s="190">
        <f t="shared" si="13"/>
        <v>303</v>
      </c>
    </row>
    <row r="890" s="34" customFormat="1" ht="17.1" customHeight="1" spans="1:5">
      <c r="A890" s="186">
        <v>2130209</v>
      </c>
      <c r="B890" s="186" t="s">
        <v>790</v>
      </c>
      <c r="C890" s="187">
        <v>2923</v>
      </c>
      <c r="D890" s="184"/>
      <c r="E890" s="190">
        <f t="shared" si="13"/>
        <v>2923</v>
      </c>
    </row>
    <row r="891" s="34" customFormat="1" ht="17.1" customHeight="1" spans="1:5">
      <c r="A891" s="186">
        <v>2130210</v>
      </c>
      <c r="B891" s="186" t="s">
        <v>791</v>
      </c>
      <c r="C891" s="187">
        <v>192</v>
      </c>
      <c r="D891" s="184"/>
      <c r="E891" s="190">
        <f t="shared" si="13"/>
        <v>192</v>
      </c>
    </row>
    <row r="892" s="34" customFormat="1" ht="17.1" customHeight="1" spans="1:5">
      <c r="A892" s="186">
        <v>2130211</v>
      </c>
      <c r="B892" s="186" t="s">
        <v>792</v>
      </c>
      <c r="C892" s="187">
        <v>564</v>
      </c>
      <c r="D892" s="184"/>
      <c r="E892" s="190">
        <f t="shared" si="13"/>
        <v>564</v>
      </c>
    </row>
    <row r="893" s="34" customFormat="1" ht="17.1" hidden="1" customHeight="1" spans="1:5">
      <c r="A893" s="186">
        <v>2130212</v>
      </c>
      <c r="B893" s="186" t="s">
        <v>793</v>
      </c>
      <c r="C893" s="187">
        <v>0</v>
      </c>
      <c r="D893" s="184"/>
      <c r="E893" s="190">
        <f t="shared" si="13"/>
        <v>0</v>
      </c>
    </row>
    <row r="894" s="34" customFormat="1" ht="17.1" customHeight="1" spans="1:5">
      <c r="A894" s="186">
        <v>2130213</v>
      </c>
      <c r="B894" s="186" t="s">
        <v>794</v>
      </c>
      <c r="C894" s="187">
        <v>440</v>
      </c>
      <c r="D894" s="184"/>
      <c r="E894" s="190">
        <f t="shared" si="13"/>
        <v>440</v>
      </c>
    </row>
    <row r="895" s="34" customFormat="1" ht="17.1" customHeight="1" spans="1:5">
      <c r="A895" s="186">
        <v>2130217</v>
      </c>
      <c r="B895" s="186" t="s">
        <v>795</v>
      </c>
      <c r="C895" s="187">
        <v>2605</v>
      </c>
      <c r="D895" s="184"/>
      <c r="E895" s="190">
        <f t="shared" si="13"/>
        <v>2605</v>
      </c>
    </row>
    <row r="896" s="34" customFormat="1" ht="17.1" hidden="1" customHeight="1" spans="1:5">
      <c r="A896" s="186">
        <v>2130220</v>
      </c>
      <c r="B896" s="186" t="s">
        <v>796</v>
      </c>
      <c r="C896" s="187">
        <v>0</v>
      </c>
      <c r="D896" s="184"/>
      <c r="E896" s="190">
        <f t="shared" si="13"/>
        <v>0</v>
      </c>
    </row>
    <row r="897" s="34" customFormat="1" ht="17.1" customHeight="1" spans="1:5">
      <c r="A897" s="186">
        <v>2130221</v>
      </c>
      <c r="B897" s="186" t="s">
        <v>797</v>
      </c>
      <c r="C897" s="187">
        <v>54</v>
      </c>
      <c r="D897" s="184"/>
      <c r="E897" s="190">
        <f t="shared" si="13"/>
        <v>54</v>
      </c>
    </row>
    <row r="898" s="34" customFormat="1" ht="17.1" hidden="1" customHeight="1" spans="1:5">
      <c r="A898" s="186">
        <v>2130223</v>
      </c>
      <c r="B898" s="186" t="s">
        <v>798</v>
      </c>
      <c r="C898" s="187">
        <v>0</v>
      </c>
      <c r="D898" s="184"/>
      <c r="E898" s="190">
        <f t="shared" si="13"/>
        <v>0</v>
      </c>
    </row>
    <row r="899" s="34" customFormat="1" ht="17.1" customHeight="1" spans="1:5">
      <c r="A899" s="186">
        <v>2130226</v>
      </c>
      <c r="B899" s="186" t="s">
        <v>799</v>
      </c>
      <c r="C899" s="187">
        <v>124</v>
      </c>
      <c r="D899" s="184"/>
      <c r="E899" s="190">
        <f t="shared" si="13"/>
        <v>124</v>
      </c>
    </row>
    <row r="900" s="34" customFormat="1" ht="17.1" hidden="1" customHeight="1" spans="1:5">
      <c r="A900" s="186">
        <v>2130227</v>
      </c>
      <c r="B900" s="186" t="s">
        <v>800</v>
      </c>
      <c r="C900" s="187">
        <v>0</v>
      </c>
      <c r="D900" s="184"/>
      <c r="E900" s="190">
        <f t="shared" si="13"/>
        <v>0</v>
      </c>
    </row>
    <row r="901" s="34" customFormat="1" ht="17.1" hidden="1" customHeight="1" spans="1:5">
      <c r="A901" s="186">
        <v>2130232</v>
      </c>
      <c r="B901" s="186" t="s">
        <v>801</v>
      </c>
      <c r="C901" s="187">
        <v>0</v>
      </c>
      <c r="D901" s="184"/>
      <c r="E901" s="190">
        <f t="shared" si="13"/>
        <v>0</v>
      </c>
    </row>
    <row r="902" s="34" customFormat="1" ht="17.1" customHeight="1" spans="1:5">
      <c r="A902" s="186">
        <v>2130234</v>
      </c>
      <c r="B902" s="186" t="s">
        <v>802</v>
      </c>
      <c r="C902" s="187">
        <v>740</v>
      </c>
      <c r="D902" s="184"/>
      <c r="E902" s="190">
        <f t="shared" ref="E902:E965" si="14">C902-D902</f>
        <v>740</v>
      </c>
    </row>
    <row r="903" s="34" customFormat="1" ht="17.1" hidden="1" customHeight="1" spans="1:5">
      <c r="A903" s="186">
        <v>2130235</v>
      </c>
      <c r="B903" s="186" t="s">
        <v>803</v>
      </c>
      <c r="C903" s="187">
        <v>0</v>
      </c>
      <c r="D903" s="184"/>
      <c r="E903" s="190">
        <f t="shared" si="14"/>
        <v>0</v>
      </c>
    </row>
    <row r="904" s="34" customFormat="1" ht="17.1" customHeight="1" spans="1:5">
      <c r="A904" s="186">
        <v>2130236</v>
      </c>
      <c r="B904" s="186" t="s">
        <v>804</v>
      </c>
      <c r="C904" s="187">
        <v>17</v>
      </c>
      <c r="D904" s="184"/>
      <c r="E904" s="190">
        <f t="shared" si="14"/>
        <v>17</v>
      </c>
    </row>
    <row r="905" s="34" customFormat="1" ht="17.1" hidden="1" customHeight="1" spans="1:5">
      <c r="A905" s="186">
        <v>2130237</v>
      </c>
      <c r="B905" s="186" t="s">
        <v>805</v>
      </c>
      <c r="C905" s="187">
        <v>0</v>
      </c>
      <c r="D905" s="184"/>
      <c r="E905" s="190">
        <f t="shared" si="14"/>
        <v>0</v>
      </c>
    </row>
    <row r="906" s="34" customFormat="1" ht="17.1" customHeight="1" spans="1:5">
      <c r="A906" s="186">
        <v>2130299</v>
      </c>
      <c r="B906" s="186" t="s">
        <v>806</v>
      </c>
      <c r="C906" s="187">
        <v>832</v>
      </c>
      <c r="D906" s="184">
        <v>192</v>
      </c>
      <c r="E906" s="190">
        <f t="shared" si="14"/>
        <v>640</v>
      </c>
    </row>
    <row r="907" s="34" customFormat="1" ht="17.1" customHeight="1" spans="1:5">
      <c r="A907" s="186">
        <v>21303</v>
      </c>
      <c r="B907" s="189" t="s">
        <v>807</v>
      </c>
      <c r="C907" s="187">
        <f>SUM(C908:C932)</f>
        <v>27415</v>
      </c>
      <c r="D907" s="187">
        <f>SUM(D908:D932)</f>
        <v>0</v>
      </c>
      <c r="E907" s="188">
        <f t="shared" si="14"/>
        <v>27415</v>
      </c>
    </row>
    <row r="908" s="34" customFormat="1" ht="17.1" customHeight="1" spans="1:5">
      <c r="A908" s="186">
        <v>2130301</v>
      </c>
      <c r="B908" s="186" t="s">
        <v>128</v>
      </c>
      <c r="C908" s="187">
        <v>1033</v>
      </c>
      <c r="D908" s="184"/>
      <c r="E908" s="190">
        <f t="shared" si="14"/>
        <v>1033</v>
      </c>
    </row>
    <row r="909" s="34" customFormat="1" ht="17.1" hidden="1" customHeight="1" spans="1:5">
      <c r="A909" s="186">
        <v>2130302</v>
      </c>
      <c r="B909" s="186" t="s">
        <v>129</v>
      </c>
      <c r="C909" s="187">
        <v>0</v>
      </c>
      <c r="D909" s="184"/>
      <c r="E909" s="190">
        <f t="shared" si="14"/>
        <v>0</v>
      </c>
    </row>
    <row r="910" s="34" customFormat="1" ht="17.1" hidden="1" customHeight="1" spans="1:5">
      <c r="A910" s="186">
        <v>2130303</v>
      </c>
      <c r="B910" s="186" t="s">
        <v>130</v>
      </c>
      <c r="C910" s="187">
        <v>0</v>
      </c>
      <c r="D910" s="184"/>
      <c r="E910" s="190">
        <f t="shared" si="14"/>
        <v>0</v>
      </c>
    </row>
    <row r="911" s="34" customFormat="1" ht="17.1" customHeight="1" spans="1:5">
      <c r="A911" s="186">
        <v>2130304</v>
      </c>
      <c r="B911" s="186" t="s">
        <v>808</v>
      </c>
      <c r="C911" s="187">
        <v>1374</v>
      </c>
      <c r="D911" s="184"/>
      <c r="E911" s="190">
        <f t="shared" si="14"/>
        <v>1374</v>
      </c>
    </row>
    <row r="912" s="34" customFormat="1" ht="17.1" customHeight="1" spans="1:5">
      <c r="A912" s="186">
        <v>2130305</v>
      </c>
      <c r="B912" s="186" t="s">
        <v>809</v>
      </c>
      <c r="C912" s="187">
        <v>2687</v>
      </c>
      <c r="D912" s="184"/>
      <c r="E912" s="190">
        <f t="shared" si="14"/>
        <v>2687</v>
      </c>
    </row>
    <row r="913" s="34" customFormat="1" ht="17.1" customHeight="1" spans="1:5">
      <c r="A913" s="186">
        <v>2130306</v>
      </c>
      <c r="B913" s="186" t="s">
        <v>810</v>
      </c>
      <c r="C913" s="187">
        <v>910</v>
      </c>
      <c r="D913" s="184"/>
      <c r="E913" s="190">
        <f t="shared" si="14"/>
        <v>910</v>
      </c>
    </row>
    <row r="914" s="34" customFormat="1" ht="17.1" customHeight="1" spans="1:5">
      <c r="A914" s="186">
        <v>2130307</v>
      </c>
      <c r="B914" s="186" t="s">
        <v>811</v>
      </c>
      <c r="C914" s="187">
        <v>15</v>
      </c>
      <c r="D914" s="184"/>
      <c r="E914" s="190">
        <f t="shared" si="14"/>
        <v>15</v>
      </c>
    </row>
    <row r="915" s="34" customFormat="1" ht="17.1" customHeight="1" spans="1:5">
      <c r="A915" s="186">
        <v>2130308</v>
      </c>
      <c r="B915" s="186" t="s">
        <v>812</v>
      </c>
      <c r="C915" s="187">
        <v>272</v>
      </c>
      <c r="D915" s="184"/>
      <c r="E915" s="190">
        <f t="shared" si="14"/>
        <v>272</v>
      </c>
    </row>
    <row r="916" s="34" customFormat="1" ht="17.1" customHeight="1" spans="1:5">
      <c r="A916" s="186">
        <v>2130309</v>
      </c>
      <c r="B916" s="186" t="s">
        <v>813</v>
      </c>
      <c r="C916" s="187">
        <v>31</v>
      </c>
      <c r="D916" s="184"/>
      <c r="E916" s="190">
        <f t="shared" si="14"/>
        <v>31</v>
      </c>
    </row>
    <row r="917" s="34" customFormat="1" ht="17.1" customHeight="1" spans="1:5">
      <c r="A917" s="186">
        <v>2130310</v>
      </c>
      <c r="B917" s="186" t="s">
        <v>814</v>
      </c>
      <c r="C917" s="187">
        <v>737</v>
      </c>
      <c r="D917" s="184"/>
      <c r="E917" s="190">
        <f t="shared" si="14"/>
        <v>737</v>
      </c>
    </row>
    <row r="918" s="34" customFormat="1" ht="17.1" customHeight="1" spans="1:5">
      <c r="A918" s="186">
        <v>2130311</v>
      </c>
      <c r="B918" s="186" t="s">
        <v>815</v>
      </c>
      <c r="C918" s="187">
        <v>487</v>
      </c>
      <c r="D918" s="184"/>
      <c r="E918" s="190">
        <f t="shared" si="14"/>
        <v>487</v>
      </c>
    </row>
    <row r="919" s="34" customFormat="1" ht="17.1" hidden="1" customHeight="1" spans="1:5">
      <c r="A919" s="186">
        <v>2130312</v>
      </c>
      <c r="B919" s="186" t="s">
        <v>816</v>
      </c>
      <c r="C919" s="187">
        <v>0</v>
      </c>
      <c r="D919" s="184"/>
      <c r="E919" s="190">
        <f t="shared" si="14"/>
        <v>0</v>
      </c>
    </row>
    <row r="920" s="34" customFormat="1" ht="17.1" hidden="1" customHeight="1" spans="1:5">
      <c r="A920" s="186">
        <v>2130313</v>
      </c>
      <c r="B920" s="186" t="s">
        <v>817</v>
      </c>
      <c r="C920" s="187">
        <v>0</v>
      </c>
      <c r="D920" s="184"/>
      <c r="E920" s="190">
        <f t="shared" si="14"/>
        <v>0</v>
      </c>
    </row>
    <row r="921" s="34" customFormat="1" ht="17.1" customHeight="1" spans="1:5">
      <c r="A921" s="186">
        <v>2130314</v>
      </c>
      <c r="B921" s="186" t="s">
        <v>818</v>
      </c>
      <c r="C921" s="187">
        <v>1257</v>
      </c>
      <c r="D921" s="184"/>
      <c r="E921" s="190">
        <f t="shared" si="14"/>
        <v>1257</v>
      </c>
    </row>
    <row r="922" s="34" customFormat="1" ht="17.1" customHeight="1" spans="1:5">
      <c r="A922" s="186">
        <v>2130315</v>
      </c>
      <c r="B922" s="186" t="s">
        <v>819</v>
      </c>
      <c r="C922" s="187">
        <v>60</v>
      </c>
      <c r="D922" s="184"/>
      <c r="E922" s="190">
        <f t="shared" si="14"/>
        <v>60</v>
      </c>
    </row>
    <row r="923" s="34" customFormat="1" ht="17.1" customHeight="1" spans="1:5">
      <c r="A923" s="186">
        <v>2130316</v>
      </c>
      <c r="B923" s="186" t="s">
        <v>820</v>
      </c>
      <c r="C923" s="187">
        <v>385</v>
      </c>
      <c r="D923" s="184"/>
      <c r="E923" s="190">
        <f t="shared" si="14"/>
        <v>385</v>
      </c>
    </row>
    <row r="924" s="34" customFormat="1" ht="17.1" hidden="1" customHeight="1" spans="1:5">
      <c r="A924" s="186">
        <v>2130317</v>
      </c>
      <c r="B924" s="186" t="s">
        <v>821</v>
      </c>
      <c r="C924" s="187">
        <v>0</v>
      </c>
      <c r="D924" s="184"/>
      <c r="E924" s="190">
        <f t="shared" si="14"/>
        <v>0</v>
      </c>
    </row>
    <row r="925" s="34" customFormat="1" ht="17.1" hidden="1" customHeight="1" spans="1:5">
      <c r="A925" s="186">
        <v>2130318</v>
      </c>
      <c r="B925" s="186" t="s">
        <v>822</v>
      </c>
      <c r="C925" s="187">
        <v>0</v>
      </c>
      <c r="D925" s="184"/>
      <c r="E925" s="190">
        <f t="shared" si="14"/>
        <v>0</v>
      </c>
    </row>
    <row r="926" s="34" customFormat="1" ht="17.1" hidden="1" customHeight="1" spans="1:5">
      <c r="A926" s="186">
        <v>2130319</v>
      </c>
      <c r="B926" s="186" t="s">
        <v>823</v>
      </c>
      <c r="C926" s="187">
        <v>0</v>
      </c>
      <c r="D926" s="184"/>
      <c r="E926" s="190">
        <f t="shared" si="14"/>
        <v>0</v>
      </c>
    </row>
    <row r="927" s="34" customFormat="1" ht="17.1" hidden="1" customHeight="1" spans="1:5">
      <c r="A927" s="186">
        <v>2130321</v>
      </c>
      <c r="B927" s="186" t="s">
        <v>824</v>
      </c>
      <c r="C927" s="187">
        <v>0</v>
      </c>
      <c r="D927" s="184"/>
      <c r="E927" s="190">
        <f t="shared" si="14"/>
        <v>0</v>
      </c>
    </row>
    <row r="928" s="34" customFormat="1" ht="17.1" hidden="1" customHeight="1" spans="1:5">
      <c r="A928" s="186">
        <v>2130322</v>
      </c>
      <c r="B928" s="186" t="s">
        <v>825</v>
      </c>
      <c r="C928" s="187">
        <v>0</v>
      </c>
      <c r="D928" s="184"/>
      <c r="E928" s="190">
        <f t="shared" si="14"/>
        <v>0</v>
      </c>
    </row>
    <row r="929" s="34" customFormat="1" ht="17.1" hidden="1" customHeight="1" spans="1:5">
      <c r="A929" s="186">
        <v>2130333</v>
      </c>
      <c r="B929" s="186" t="s">
        <v>798</v>
      </c>
      <c r="C929" s="187">
        <v>0</v>
      </c>
      <c r="D929" s="184"/>
      <c r="E929" s="190">
        <f t="shared" si="14"/>
        <v>0</v>
      </c>
    </row>
    <row r="930" s="34" customFormat="1" ht="17.1" customHeight="1" spans="1:5">
      <c r="A930" s="186">
        <v>2130334</v>
      </c>
      <c r="B930" s="186" t="s">
        <v>826</v>
      </c>
      <c r="C930" s="187">
        <v>5425</v>
      </c>
      <c r="D930" s="184"/>
      <c r="E930" s="190">
        <f t="shared" si="14"/>
        <v>5425</v>
      </c>
    </row>
    <row r="931" s="34" customFormat="1" ht="17.1" customHeight="1" spans="1:5">
      <c r="A931" s="186">
        <v>2130335</v>
      </c>
      <c r="B931" s="186" t="s">
        <v>827</v>
      </c>
      <c r="C931" s="187">
        <v>4203</v>
      </c>
      <c r="D931" s="184"/>
      <c r="E931" s="190">
        <f t="shared" si="14"/>
        <v>4203</v>
      </c>
    </row>
    <row r="932" s="34" customFormat="1" ht="17.1" customHeight="1" spans="1:5">
      <c r="A932" s="186">
        <v>2130399</v>
      </c>
      <c r="B932" s="186" t="s">
        <v>828</v>
      </c>
      <c r="C932" s="187">
        <v>8539</v>
      </c>
      <c r="D932" s="184"/>
      <c r="E932" s="190">
        <f t="shared" si="14"/>
        <v>8539</v>
      </c>
    </row>
    <row r="933" s="34" customFormat="1" ht="17.1" hidden="1" customHeight="1" spans="1:5">
      <c r="A933" s="186">
        <v>21304</v>
      </c>
      <c r="B933" s="189" t="s">
        <v>829</v>
      </c>
      <c r="C933" s="187">
        <f>SUM(C934:C943)</f>
        <v>0</v>
      </c>
      <c r="D933" s="187">
        <f>SUM(D934:D943)</f>
        <v>0</v>
      </c>
      <c r="E933" s="188">
        <f t="shared" si="14"/>
        <v>0</v>
      </c>
    </row>
    <row r="934" s="34" customFormat="1" ht="17.1" hidden="1" customHeight="1" spans="1:5">
      <c r="A934" s="186">
        <v>2130401</v>
      </c>
      <c r="B934" s="186" t="s">
        <v>128</v>
      </c>
      <c r="C934" s="187">
        <v>0</v>
      </c>
      <c r="D934" s="184"/>
      <c r="E934" s="190">
        <f t="shared" si="14"/>
        <v>0</v>
      </c>
    </row>
    <row r="935" s="34" customFormat="1" ht="17.1" hidden="1" customHeight="1" spans="1:5">
      <c r="A935" s="186">
        <v>2130402</v>
      </c>
      <c r="B935" s="186" t="s">
        <v>129</v>
      </c>
      <c r="C935" s="187">
        <v>0</v>
      </c>
      <c r="D935" s="184"/>
      <c r="E935" s="190">
        <f t="shared" si="14"/>
        <v>0</v>
      </c>
    </row>
    <row r="936" s="34" customFormat="1" ht="17.1" hidden="1" customHeight="1" spans="1:5">
      <c r="A936" s="186">
        <v>2130403</v>
      </c>
      <c r="B936" s="186" t="s">
        <v>130</v>
      </c>
      <c r="C936" s="187">
        <v>0</v>
      </c>
      <c r="D936" s="184"/>
      <c r="E936" s="190">
        <f t="shared" si="14"/>
        <v>0</v>
      </c>
    </row>
    <row r="937" s="34" customFormat="1" ht="17.1" hidden="1" customHeight="1" spans="1:5">
      <c r="A937" s="186">
        <v>2130404</v>
      </c>
      <c r="B937" s="186" t="s">
        <v>830</v>
      </c>
      <c r="C937" s="187">
        <v>0</v>
      </c>
      <c r="D937" s="184"/>
      <c r="E937" s="190">
        <f t="shared" si="14"/>
        <v>0</v>
      </c>
    </row>
    <row r="938" s="34" customFormat="1" ht="17.1" hidden="1" customHeight="1" spans="1:5">
      <c r="A938" s="186">
        <v>2130405</v>
      </c>
      <c r="B938" s="186" t="s">
        <v>831</v>
      </c>
      <c r="C938" s="187">
        <v>0</v>
      </c>
      <c r="D938" s="184"/>
      <c r="E938" s="190">
        <f t="shared" si="14"/>
        <v>0</v>
      </c>
    </row>
    <row r="939" s="34" customFormat="1" ht="17.1" hidden="1" customHeight="1" spans="1:5">
      <c r="A939" s="186">
        <v>2130406</v>
      </c>
      <c r="B939" s="186" t="s">
        <v>832</v>
      </c>
      <c r="C939" s="187">
        <v>0</v>
      </c>
      <c r="D939" s="184"/>
      <c r="E939" s="190">
        <f t="shared" si="14"/>
        <v>0</v>
      </c>
    </row>
    <row r="940" s="34" customFormat="1" ht="17.1" hidden="1" customHeight="1" spans="1:5">
      <c r="A940" s="186">
        <v>2130407</v>
      </c>
      <c r="B940" s="186" t="s">
        <v>833</v>
      </c>
      <c r="C940" s="187">
        <v>0</v>
      </c>
      <c r="D940" s="184"/>
      <c r="E940" s="190">
        <f t="shared" si="14"/>
        <v>0</v>
      </c>
    </row>
    <row r="941" s="34" customFormat="1" ht="17.1" hidden="1" customHeight="1" spans="1:5">
      <c r="A941" s="186">
        <v>2130408</v>
      </c>
      <c r="B941" s="186" t="s">
        <v>834</v>
      </c>
      <c r="C941" s="187">
        <v>0</v>
      </c>
      <c r="D941" s="184"/>
      <c r="E941" s="190">
        <f t="shared" si="14"/>
        <v>0</v>
      </c>
    </row>
    <row r="942" s="34" customFormat="1" ht="17.1" hidden="1" customHeight="1" spans="1:5">
      <c r="A942" s="186">
        <v>2130409</v>
      </c>
      <c r="B942" s="186" t="s">
        <v>835</v>
      </c>
      <c r="C942" s="187">
        <v>0</v>
      </c>
      <c r="D942" s="184"/>
      <c r="E942" s="190">
        <f t="shared" si="14"/>
        <v>0</v>
      </c>
    </row>
    <row r="943" s="34" customFormat="1" ht="17.1" hidden="1" customHeight="1" spans="1:5">
      <c r="A943" s="186">
        <v>2130499</v>
      </c>
      <c r="B943" s="186" t="s">
        <v>836</v>
      </c>
      <c r="C943" s="187">
        <v>0</v>
      </c>
      <c r="D943" s="184"/>
      <c r="E943" s="190">
        <f t="shared" si="14"/>
        <v>0</v>
      </c>
    </row>
    <row r="944" s="34" customFormat="1" ht="17.1" customHeight="1" spans="1:5">
      <c r="A944" s="186">
        <v>21305</v>
      </c>
      <c r="B944" s="189" t="s">
        <v>837</v>
      </c>
      <c r="C944" s="187">
        <f>SUM(C945:C954)</f>
        <v>23454</v>
      </c>
      <c r="D944" s="187">
        <f>SUM(D945:D954)</f>
        <v>0</v>
      </c>
      <c r="E944" s="188">
        <f t="shared" si="14"/>
        <v>23454</v>
      </c>
    </row>
    <row r="945" s="34" customFormat="1" ht="17.1" customHeight="1" spans="1:5">
      <c r="A945" s="186">
        <v>2130501</v>
      </c>
      <c r="B945" s="186" t="s">
        <v>128</v>
      </c>
      <c r="C945" s="187">
        <v>270</v>
      </c>
      <c r="D945" s="184"/>
      <c r="E945" s="190">
        <f t="shared" si="14"/>
        <v>270</v>
      </c>
    </row>
    <row r="946" s="34" customFormat="1" ht="17.1" customHeight="1" spans="1:5">
      <c r="A946" s="186">
        <v>2130502</v>
      </c>
      <c r="B946" s="186" t="s">
        <v>129</v>
      </c>
      <c r="C946" s="187">
        <v>186</v>
      </c>
      <c r="D946" s="184"/>
      <c r="E946" s="190">
        <f t="shared" si="14"/>
        <v>186</v>
      </c>
    </row>
    <row r="947" s="34" customFormat="1" ht="17.1" hidden="1" customHeight="1" spans="1:5">
      <c r="A947" s="186">
        <v>2130503</v>
      </c>
      <c r="B947" s="186" t="s">
        <v>130</v>
      </c>
      <c r="C947" s="187">
        <v>0</v>
      </c>
      <c r="D947" s="184"/>
      <c r="E947" s="190">
        <f t="shared" si="14"/>
        <v>0</v>
      </c>
    </row>
    <row r="948" s="34" customFormat="1" ht="17.1" customHeight="1" spans="1:5">
      <c r="A948" s="186">
        <v>2130504</v>
      </c>
      <c r="B948" s="186" t="s">
        <v>838</v>
      </c>
      <c r="C948" s="187">
        <v>636</v>
      </c>
      <c r="D948" s="184"/>
      <c r="E948" s="190">
        <f t="shared" si="14"/>
        <v>636</v>
      </c>
    </row>
    <row r="949" s="34" customFormat="1" ht="17.1" customHeight="1" spans="1:5">
      <c r="A949" s="186">
        <v>2130505</v>
      </c>
      <c r="B949" s="186" t="s">
        <v>839</v>
      </c>
      <c r="C949" s="187">
        <v>4865</v>
      </c>
      <c r="D949" s="184"/>
      <c r="E949" s="190">
        <f t="shared" si="14"/>
        <v>4865</v>
      </c>
    </row>
    <row r="950" s="34" customFormat="1" ht="17.1" hidden="1" customHeight="1" spans="1:5">
      <c r="A950" s="186">
        <v>2130506</v>
      </c>
      <c r="B950" s="186" t="s">
        <v>840</v>
      </c>
      <c r="C950" s="187">
        <v>0</v>
      </c>
      <c r="D950" s="184"/>
      <c r="E950" s="190">
        <f t="shared" si="14"/>
        <v>0</v>
      </c>
    </row>
    <row r="951" s="34" customFormat="1" ht="17.1" hidden="1" customHeight="1" spans="1:5">
      <c r="A951" s="186">
        <v>2130507</v>
      </c>
      <c r="B951" s="186" t="s">
        <v>841</v>
      </c>
      <c r="C951" s="187">
        <v>0</v>
      </c>
      <c r="D951" s="184"/>
      <c r="E951" s="190">
        <f t="shared" si="14"/>
        <v>0</v>
      </c>
    </row>
    <row r="952" s="34" customFormat="1" ht="17.1" hidden="1" customHeight="1" spans="1:5">
      <c r="A952" s="186">
        <v>2130508</v>
      </c>
      <c r="B952" s="186" t="s">
        <v>842</v>
      </c>
      <c r="C952" s="187">
        <v>0</v>
      </c>
      <c r="D952" s="184"/>
      <c r="E952" s="190">
        <f t="shared" si="14"/>
        <v>0</v>
      </c>
    </row>
    <row r="953" s="34" customFormat="1" ht="17.1" customHeight="1" spans="1:5">
      <c r="A953" s="186">
        <v>2130550</v>
      </c>
      <c r="B953" s="186" t="s">
        <v>843</v>
      </c>
      <c r="C953" s="187">
        <v>151</v>
      </c>
      <c r="D953" s="184"/>
      <c r="E953" s="190">
        <f t="shared" si="14"/>
        <v>151</v>
      </c>
    </row>
    <row r="954" s="34" customFormat="1" ht="17.1" customHeight="1" spans="1:5">
      <c r="A954" s="186">
        <v>2130599</v>
      </c>
      <c r="B954" s="186" t="s">
        <v>844</v>
      </c>
      <c r="C954" s="187">
        <v>17346</v>
      </c>
      <c r="D954" s="184"/>
      <c r="E954" s="190">
        <f t="shared" si="14"/>
        <v>17346</v>
      </c>
    </row>
    <row r="955" s="34" customFormat="1" ht="17.1" customHeight="1" spans="1:5">
      <c r="A955" s="186">
        <v>21306</v>
      </c>
      <c r="B955" s="189" t="s">
        <v>845</v>
      </c>
      <c r="C955" s="187">
        <f>SUM(C956:C960)</f>
        <v>167</v>
      </c>
      <c r="D955" s="187">
        <f>SUM(D956:D960)</f>
        <v>0</v>
      </c>
      <c r="E955" s="188">
        <f t="shared" si="14"/>
        <v>167</v>
      </c>
    </row>
    <row r="956" s="34" customFormat="1" ht="17.1" hidden="1" customHeight="1" spans="1:5">
      <c r="A956" s="186">
        <v>2130601</v>
      </c>
      <c r="B956" s="186" t="s">
        <v>422</v>
      </c>
      <c r="C956" s="187">
        <v>0</v>
      </c>
      <c r="D956" s="184"/>
      <c r="E956" s="190">
        <f t="shared" si="14"/>
        <v>0</v>
      </c>
    </row>
    <row r="957" s="34" customFormat="1" ht="17.1" hidden="1" customHeight="1" spans="1:5">
      <c r="A957" s="186">
        <v>2130602</v>
      </c>
      <c r="B957" s="186" t="s">
        <v>846</v>
      </c>
      <c r="C957" s="187">
        <v>0</v>
      </c>
      <c r="D957" s="184"/>
      <c r="E957" s="190">
        <f t="shared" si="14"/>
        <v>0</v>
      </c>
    </row>
    <row r="958" s="34" customFormat="1" ht="17.1" hidden="1" customHeight="1" spans="1:5">
      <c r="A958" s="186">
        <v>2130603</v>
      </c>
      <c r="B958" s="186" t="s">
        <v>847</v>
      </c>
      <c r="C958" s="187">
        <v>0</v>
      </c>
      <c r="D958" s="184"/>
      <c r="E958" s="190">
        <f t="shared" si="14"/>
        <v>0</v>
      </c>
    </row>
    <row r="959" s="34" customFormat="1" ht="17.1" hidden="1" customHeight="1" spans="1:5">
      <c r="A959" s="186">
        <v>2130604</v>
      </c>
      <c r="B959" s="186" t="s">
        <v>848</v>
      </c>
      <c r="C959" s="187">
        <v>0</v>
      </c>
      <c r="D959" s="184"/>
      <c r="E959" s="190">
        <f t="shared" si="14"/>
        <v>0</v>
      </c>
    </row>
    <row r="960" s="34" customFormat="1" ht="17.1" customHeight="1" spans="1:5">
      <c r="A960" s="186">
        <v>2130699</v>
      </c>
      <c r="B960" s="186" t="s">
        <v>849</v>
      </c>
      <c r="C960" s="187">
        <v>167</v>
      </c>
      <c r="D960" s="184"/>
      <c r="E960" s="190">
        <f t="shared" si="14"/>
        <v>167</v>
      </c>
    </row>
    <row r="961" s="34" customFormat="1" ht="17.1" customHeight="1" spans="1:5">
      <c r="A961" s="186">
        <v>21307</v>
      </c>
      <c r="B961" s="189" t="s">
        <v>850</v>
      </c>
      <c r="C961" s="187">
        <f>SUM(C962:C967)</f>
        <v>8870</v>
      </c>
      <c r="D961" s="187">
        <f>SUM(D962:D967)</f>
        <v>0</v>
      </c>
      <c r="E961" s="188">
        <f t="shared" si="14"/>
        <v>8870</v>
      </c>
    </row>
    <row r="962" s="34" customFormat="1" ht="17.1" customHeight="1" spans="1:5">
      <c r="A962" s="186">
        <v>2130701</v>
      </c>
      <c r="B962" s="186" t="s">
        <v>851</v>
      </c>
      <c r="C962" s="187">
        <v>2755</v>
      </c>
      <c r="D962" s="184"/>
      <c r="E962" s="190">
        <f t="shared" si="14"/>
        <v>2755</v>
      </c>
    </row>
    <row r="963" s="34" customFormat="1" ht="17.1" hidden="1" customHeight="1" spans="1:5">
      <c r="A963" s="186">
        <v>2130704</v>
      </c>
      <c r="B963" s="186" t="s">
        <v>852</v>
      </c>
      <c r="C963" s="187">
        <v>0</v>
      </c>
      <c r="D963" s="184"/>
      <c r="E963" s="190">
        <f t="shared" si="14"/>
        <v>0</v>
      </c>
    </row>
    <row r="964" s="34" customFormat="1" ht="17.1" customHeight="1" spans="1:5">
      <c r="A964" s="186">
        <v>2130705</v>
      </c>
      <c r="B964" s="186" t="s">
        <v>853</v>
      </c>
      <c r="C964" s="187">
        <v>5385</v>
      </c>
      <c r="D964" s="184"/>
      <c r="E964" s="190">
        <f t="shared" si="14"/>
        <v>5385</v>
      </c>
    </row>
    <row r="965" s="34" customFormat="1" ht="17.1" hidden="1" customHeight="1" spans="1:5">
      <c r="A965" s="186">
        <v>2130706</v>
      </c>
      <c r="B965" s="186" t="s">
        <v>854</v>
      </c>
      <c r="C965" s="187">
        <v>0</v>
      </c>
      <c r="D965" s="184"/>
      <c r="E965" s="190">
        <f t="shared" si="14"/>
        <v>0</v>
      </c>
    </row>
    <row r="966" s="34" customFormat="1" ht="17.1" customHeight="1" spans="1:5">
      <c r="A966" s="186">
        <v>2130707</v>
      </c>
      <c r="B966" s="186" t="s">
        <v>855</v>
      </c>
      <c r="C966" s="187">
        <v>150</v>
      </c>
      <c r="D966" s="184"/>
      <c r="E966" s="190">
        <f t="shared" ref="E966:E1029" si="15">C966-D966</f>
        <v>150</v>
      </c>
    </row>
    <row r="967" s="34" customFormat="1" ht="17.1" customHeight="1" spans="1:5">
      <c r="A967" s="186">
        <v>2130799</v>
      </c>
      <c r="B967" s="186" t="s">
        <v>856</v>
      </c>
      <c r="C967" s="187">
        <v>580</v>
      </c>
      <c r="D967" s="184"/>
      <c r="E967" s="190">
        <f t="shared" si="15"/>
        <v>580</v>
      </c>
    </row>
    <row r="968" s="34" customFormat="1" ht="17.1" customHeight="1" spans="1:5">
      <c r="A968" s="186">
        <v>21308</v>
      </c>
      <c r="B968" s="189" t="s">
        <v>857</v>
      </c>
      <c r="C968" s="187">
        <f>SUM(C969:C974)</f>
        <v>736</v>
      </c>
      <c r="D968" s="187">
        <f>SUM(D969:D974)</f>
        <v>0</v>
      </c>
      <c r="E968" s="188">
        <f t="shared" si="15"/>
        <v>736</v>
      </c>
    </row>
    <row r="969" s="34" customFormat="1" ht="17.1" hidden="1" customHeight="1" spans="1:5">
      <c r="A969" s="186">
        <v>2130801</v>
      </c>
      <c r="B969" s="186" t="s">
        <v>858</v>
      </c>
      <c r="C969" s="187">
        <v>0</v>
      </c>
      <c r="D969" s="184"/>
      <c r="E969" s="190">
        <f t="shared" si="15"/>
        <v>0</v>
      </c>
    </row>
    <row r="970" s="34" customFormat="1" ht="17.1" hidden="1" customHeight="1" spans="1:5">
      <c r="A970" s="186">
        <v>2130802</v>
      </c>
      <c r="B970" s="186" t="s">
        <v>859</v>
      </c>
      <c r="C970" s="187">
        <v>0</v>
      </c>
      <c r="D970" s="184"/>
      <c r="E970" s="190">
        <f t="shared" si="15"/>
        <v>0</v>
      </c>
    </row>
    <row r="971" s="34" customFormat="1" ht="17.1" customHeight="1" spans="1:5">
      <c r="A971" s="186">
        <v>2130803</v>
      </c>
      <c r="B971" s="186" t="s">
        <v>860</v>
      </c>
      <c r="C971" s="187">
        <v>736</v>
      </c>
      <c r="D971" s="184"/>
      <c r="E971" s="190">
        <f t="shared" si="15"/>
        <v>736</v>
      </c>
    </row>
    <row r="972" s="34" customFormat="1" ht="17.1" hidden="1" customHeight="1" spans="1:5">
      <c r="A972" s="186">
        <v>2130804</v>
      </c>
      <c r="B972" s="186" t="s">
        <v>861</v>
      </c>
      <c r="C972" s="187">
        <v>0</v>
      </c>
      <c r="D972" s="184"/>
      <c r="E972" s="190">
        <f t="shared" si="15"/>
        <v>0</v>
      </c>
    </row>
    <row r="973" s="34" customFormat="1" ht="17.1" hidden="1" customHeight="1" spans="1:5">
      <c r="A973" s="186">
        <v>2130805</v>
      </c>
      <c r="B973" s="186" t="s">
        <v>862</v>
      </c>
      <c r="C973" s="187">
        <v>0</v>
      </c>
      <c r="D973" s="184"/>
      <c r="E973" s="190">
        <f t="shared" si="15"/>
        <v>0</v>
      </c>
    </row>
    <row r="974" s="34" customFormat="1" ht="17.1" hidden="1" customHeight="1" spans="1:5">
      <c r="A974" s="186">
        <v>2130899</v>
      </c>
      <c r="B974" s="186" t="s">
        <v>863</v>
      </c>
      <c r="C974" s="187">
        <v>0</v>
      </c>
      <c r="D974" s="184"/>
      <c r="E974" s="190">
        <f t="shared" si="15"/>
        <v>0</v>
      </c>
    </row>
    <row r="975" s="34" customFormat="1" ht="17.1" hidden="1" customHeight="1" spans="1:5">
      <c r="A975" s="186">
        <v>21309</v>
      </c>
      <c r="B975" s="189" t="s">
        <v>864</v>
      </c>
      <c r="C975" s="187">
        <f>SUM(C976:C977)</f>
        <v>0</v>
      </c>
      <c r="D975" s="187">
        <f>SUM(D976:D977)</f>
        <v>0</v>
      </c>
      <c r="E975" s="188">
        <f t="shared" si="15"/>
        <v>0</v>
      </c>
    </row>
    <row r="976" s="34" customFormat="1" ht="17.1" hidden="1" customHeight="1" spans="1:5">
      <c r="A976" s="186">
        <v>2130901</v>
      </c>
      <c r="B976" s="186" t="s">
        <v>865</v>
      </c>
      <c r="C976" s="187">
        <v>0</v>
      </c>
      <c r="D976" s="184"/>
      <c r="E976" s="190">
        <f t="shared" si="15"/>
        <v>0</v>
      </c>
    </row>
    <row r="977" s="34" customFormat="1" ht="17.1" hidden="1" customHeight="1" spans="1:5">
      <c r="A977" s="186">
        <v>2130999</v>
      </c>
      <c r="B977" s="186" t="s">
        <v>866</v>
      </c>
      <c r="C977" s="187">
        <v>0</v>
      </c>
      <c r="D977" s="184"/>
      <c r="E977" s="190">
        <f t="shared" si="15"/>
        <v>0</v>
      </c>
    </row>
    <row r="978" s="34" customFormat="1" ht="17.1" customHeight="1" spans="1:5">
      <c r="A978" s="186">
        <v>21399</v>
      </c>
      <c r="B978" s="189" t="s">
        <v>867</v>
      </c>
      <c r="C978" s="187">
        <f>C979+C980</f>
        <v>20772</v>
      </c>
      <c r="D978" s="187">
        <f>D979+D980</f>
        <v>0</v>
      </c>
      <c r="E978" s="188">
        <f t="shared" si="15"/>
        <v>20772</v>
      </c>
    </row>
    <row r="979" s="34" customFormat="1" ht="17.1" hidden="1" customHeight="1" spans="1:5">
      <c r="A979" s="186">
        <v>2139901</v>
      </c>
      <c r="B979" s="186" t="s">
        <v>868</v>
      </c>
      <c r="C979" s="187">
        <v>0</v>
      </c>
      <c r="D979" s="184"/>
      <c r="E979" s="190">
        <f t="shared" si="15"/>
        <v>0</v>
      </c>
    </row>
    <row r="980" s="34" customFormat="1" ht="17.1" customHeight="1" spans="1:5">
      <c r="A980" s="186">
        <v>2139999</v>
      </c>
      <c r="B980" s="186" t="s">
        <v>869</v>
      </c>
      <c r="C980" s="187">
        <v>20772</v>
      </c>
      <c r="D980" s="184"/>
      <c r="E980" s="190">
        <f t="shared" si="15"/>
        <v>20772</v>
      </c>
    </row>
    <row r="981" s="34" customFormat="1" ht="17.1" customHeight="1" spans="1:5">
      <c r="A981" s="186">
        <v>214</v>
      </c>
      <c r="B981" s="189" t="s">
        <v>870</v>
      </c>
      <c r="C981" s="187">
        <f>SUM(C982,C1005,C1015,C1025,C1030,C1037,C1042)</f>
        <v>126464</v>
      </c>
      <c r="D981" s="187">
        <f>SUM(D982,D1005,D1015,D1025,D1030,D1037,D1042)</f>
        <v>0</v>
      </c>
      <c r="E981" s="188">
        <f t="shared" si="15"/>
        <v>126464</v>
      </c>
    </row>
    <row r="982" s="34" customFormat="1" ht="17.1" customHeight="1" spans="1:5">
      <c r="A982" s="186">
        <v>21401</v>
      </c>
      <c r="B982" s="189" t="s">
        <v>871</v>
      </c>
      <c r="C982" s="187">
        <f>SUM(C983:C1004)</f>
        <v>115306</v>
      </c>
      <c r="D982" s="187">
        <f>SUM(D983:D1004)</f>
        <v>0</v>
      </c>
      <c r="E982" s="188">
        <f t="shared" si="15"/>
        <v>115306</v>
      </c>
    </row>
    <row r="983" s="34" customFormat="1" ht="17.1" customHeight="1" spans="1:5">
      <c r="A983" s="186">
        <v>2140101</v>
      </c>
      <c r="B983" s="186" t="s">
        <v>128</v>
      </c>
      <c r="C983" s="187">
        <v>336</v>
      </c>
      <c r="D983" s="184"/>
      <c r="E983" s="190">
        <f t="shared" si="15"/>
        <v>336</v>
      </c>
    </row>
    <row r="984" s="34" customFormat="1" ht="17.1" customHeight="1" spans="1:5">
      <c r="A984" s="186">
        <v>2140102</v>
      </c>
      <c r="B984" s="186" t="s">
        <v>129</v>
      </c>
      <c r="C984" s="187">
        <v>1004</v>
      </c>
      <c r="D984" s="184"/>
      <c r="E984" s="190">
        <f t="shared" si="15"/>
        <v>1004</v>
      </c>
    </row>
    <row r="985" s="34" customFormat="1" ht="17.1" hidden="1" customHeight="1" spans="1:5">
      <c r="A985" s="186">
        <v>2140103</v>
      </c>
      <c r="B985" s="186" t="s">
        <v>130</v>
      </c>
      <c r="C985" s="187">
        <v>0</v>
      </c>
      <c r="D985" s="184"/>
      <c r="E985" s="190">
        <f t="shared" si="15"/>
        <v>0</v>
      </c>
    </row>
    <row r="986" s="34" customFormat="1" ht="17.1" customHeight="1" spans="1:5">
      <c r="A986" s="186">
        <v>2140104</v>
      </c>
      <c r="B986" s="186" t="s">
        <v>872</v>
      </c>
      <c r="C986" s="187">
        <v>104075</v>
      </c>
      <c r="D986" s="184"/>
      <c r="E986" s="190">
        <f t="shared" si="15"/>
        <v>104075</v>
      </c>
    </row>
    <row r="987" s="34" customFormat="1" ht="17.1" customHeight="1" spans="1:5">
      <c r="A987" s="186">
        <v>2140106</v>
      </c>
      <c r="B987" s="186" t="s">
        <v>873</v>
      </c>
      <c r="C987" s="187">
        <v>5306</v>
      </c>
      <c r="D987" s="184"/>
      <c r="E987" s="190">
        <f t="shared" si="15"/>
        <v>5306</v>
      </c>
    </row>
    <row r="988" s="34" customFormat="1" ht="17.1" hidden="1" customHeight="1" spans="1:5">
      <c r="A988" s="186">
        <v>2140109</v>
      </c>
      <c r="B988" s="186" t="s">
        <v>874</v>
      </c>
      <c r="C988" s="187">
        <v>0</v>
      </c>
      <c r="D988" s="184"/>
      <c r="E988" s="190">
        <f t="shared" si="15"/>
        <v>0</v>
      </c>
    </row>
    <row r="989" s="34" customFormat="1" ht="17.1" customHeight="1" spans="1:5">
      <c r="A989" s="186">
        <v>2140110</v>
      </c>
      <c r="B989" s="186" t="s">
        <v>875</v>
      </c>
      <c r="C989" s="187">
        <v>36</v>
      </c>
      <c r="D989" s="184"/>
      <c r="E989" s="190">
        <f t="shared" si="15"/>
        <v>36</v>
      </c>
    </row>
    <row r="990" s="34" customFormat="1" ht="17.1" hidden="1" customHeight="1" spans="1:5">
      <c r="A990" s="186">
        <v>2140111</v>
      </c>
      <c r="B990" s="186" t="s">
        <v>876</v>
      </c>
      <c r="C990" s="187">
        <v>0</v>
      </c>
      <c r="D990" s="184"/>
      <c r="E990" s="190">
        <f t="shared" si="15"/>
        <v>0</v>
      </c>
    </row>
    <row r="991" s="34" customFormat="1" ht="17.1" customHeight="1" spans="1:5">
      <c r="A991" s="186">
        <v>2140112</v>
      </c>
      <c r="B991" s="186" t="s">
        <v>877</v>
      </c>
      <c r="C991" s="187">
        <v>2101</v>
      </c>
      <c r="D991" s="184"/>
      <c r="E991" s="190">
        <f t="shared" si="15"/>
        <v>2101</v>
      </c>
    </row>
    <row r="992" s="34" customFormat="1" ht="17.1" hidden="1" customHeight="1" spans="1:5">
      <c r="A992" s="186">
        <v>2140114</v>
      </c>
      <c r="B992" s="186" t="s">
        <v>878</v>
      </c>
      <c r="C992" s="187">
        <v>0</v>
      </c>
      <c r="D992" s="184"/>
      <c r="E992" s="190">
        <f t="shared" si="15"/>
        <v>0</v>
      </c>
    </row>
    <row r="993" s="34" customFormat="1" ht="17.1" hidden="1" customHeight="1" spans="1:5">
      <c r="A993" s="186">
        <v>2140122</v>
      </c>
      <c r="B993" s="186" t="s">
        <v>879</v>
      </c>
      <c r="C993" s="187">
        <v>0</v>
      </c>
      <c r="D993" s="184"/>
      <c r="E993" s="190">
        <f t="shared" si="15"/>
        <v>0</v>
      </c>
    </row>
    <row r="994" s="34" customFormat="1" ht="17.1" hidden="1" customHeight="1" spans="1:5">
      <c r="A994" s="186">
        <v>2140123</v>
      </c>
      <c r="B994" s="186" t="s">
        <v>880</v>
      </c>
      <c r="C994" s="187">
        <v>0</v>
      </c>
      <c r="D994" s="184"/>
      <c r="E994" s="190">
        <f t="shared" si="15"/>
        <v>0</v>
      </c>
    </row>
    <row r="995" s="34" customFormat="1" ht="17.1" hidden="1" customHeight="1" spans="1:5">
      <c r="A995" s="186">
        <v>2140127</v>
      </c>
      <c r="B995" s="186" t="s">
        <v>881</v>
      </c>
      <c r="C995" s="187">
        <v>0</v>
      </c>
      <c r="D995" s="184"/>
      <c r="E995" s="190">
        <f t="shared" si="15"/>
        <v>0</v>
      </c>
    </row>
    <row r="996" s="34" customFormat="1" ht="17.1" hidden="1" customHeight="1" spans="1:5">
      <c r="A996" s="186">
        <v>2140128</v>
      </c>
      <c r="B996" s="186" t="s">
        <v>882</v>
      </c>
      <c r="C996" s="187">
        <v>0</v>
      </c>
      <c r="D996" s="184"/>
      <c r="E996" s="190">
        <f t="shared" si="15"/>
        <v>0</v>
      </c>
    </row>
    <row r="997" s="34" customFormat="1" ht="17.1" hidden="1" customHeight="1" spans="1:5">
      <c r="A997" s="186">
        <v>2140129</v>
      </c>
      <c r="B997" s="186" t="s">
        <v>883</v>
      </c>
      <c r="C997" s="187">
        <v>0</v>
      </c>
      <c r="D997" s="184"/>
      <c r="E997" s="190">
        <f t="shared" si="15"/>
        <v>0</v>
      </c>
    </row>
    <row r="998" s="34" customFormat="1" ht="17.1" hidden="1" customHeight="1" spans="1:5">
      <c r="A998" s="186">
        <v>2140130</v>
      </c>
      <c r="B998" s="186" t="s">
        <v>884</v>
      </c>
      <c r="C998" s="187">
        <v>0</v>
      </c>
      <c r="D998" s="184"/>
      <c r="E998" s="190">
        <f t="shared" si="15"/>
        <v>0</v>
      </c>
    </row>
    <row r="999" s="34" customFormat="1" ht="17.1" hidden="1" customHeight="1" spans="1:5">
      <c r="A999" s="186">
        <v>2140131</v>
      </c>
      <c r="B999" s="186" t="s">
        <v>885</v>
      </c>
      <c r="C999" s="187">
        <v>0</v>
      </c>
      <c r="D999" s="184"/>
      <c r="E999" s="190">
        <f t="shared" si="15"/>
        <v>0</v>
      </c>
    </row>
    <row r="1000" s="34" customFormat="1" ht="17.1" hidden="1" customHeight="1" spans="1:5">
      <c r="A1000" s="186">
        <v>2140133</v>
      </c>
      <c r="B1000" s="186" t="s">
        <v>886</v>
      </c>
      <c r="C1000" s="187">
        <v>0</v>
      </c>
      <c r="D1000" s="184"/>
      <c r="E1000" s="190">
        <f t="shared" si="15"/>
        <v>0</v>
      </c>
    </row>
    <row r="1001" s="34" customFormat="1" ht="17.1" hidden="1" customHeight="1" spans="1:5">
      <c r="A1001" s="186">
        <v>2140136</v>
      </c>
      <c r="B1001" s="186" t="s">
        <v>887</v>
      </c>
      <c r="C1001" s="187">
        <v>0</v>
      </c>
      <c r="D1001" s="184"/>
      <c r="E1001" s="190">
        <f t="shared" si="15"/>
        <v>0</v>
      </c>
    </row>
    <row r="1002" s="34" customFormat="1" ht="17.1" hidden="1" customHeight="1" spans="1:5">
      <c r="A1002" s="186">
        <v>2140138</v>
      </c>
      <c r="B1002" s="186" t="s">
        <v>888</v>
      </c>
      <c r="C1002" s="187">
        <v>0</v>
      </c>
      <c r="D1002" s="184"/>
      <c r="E1002" s="190">
        <f t="shared" si="15"/>
        <v>0</v>
      </c>
    </row>
    <row r="1003" s="34" customFormat="1" ht="17.1" hidden="1" customHeight="1" spans="1:5">
      <c r="A1003" s="186">
        <v>2140139</v>
      </c>
      <c r="B1003" s="186" t="s">
        <v>889</v>
      </c>
      <c r="C1003" s="187">
        <v>0</v>
      </c>
      <c r="D1003" s="184"/>
      <c r="E1003" s="190">
        <f t="shared" si="15"/>
        <v>0</v>
      </c>
    </row>
    <row r="1004" s="34" customFormat="1" ht="17.1" customHeight="1" spans="1:5">
      <c r="A1004" s="186">
        <v>2140199</v>
      </c>
      <c r="B1004" s="186" t="s">
        <v>890</v>
      </c>
      <c r="C1004" s="187">
        <v>2448</v>
      </c>
      <c r="D1004" s="184"/>
      <c r="E1004" s="190">
        <f t="shared" si="15"/>
        <v>2448</v>
      </c>
    </row>
    <row r="1005" s="34" customFormat="1" ht="17.1" hidden="1" customHeight="1" spans="1:5">
      <c r="A1005" s="186">
        <v>21402</v>
      </c>
      <c r="B1005" s="189" t="s">
        <v>891</v>
      </c>
      <c r="C1005" s="187">
        <f>SUM(C1006:C1014)</f>
        <v>0</v>
      </c>
      <c r="D1005" s="187">
        <f>SUM(D1006:D1014)</f>
        <v>0</v>
      </c>
      <c r="E1005" s="188">
        <f t="shared" si="15"/>
        <v>0</v>
      </c>
    </row>
    <row r="1006" s="34" customFormat="1" ht="17.1" hidden="1" customHeight="1" spans="1:5">
      <c r="A1006" s="186">
        <v>2140201</v>
      </c>
      <c r="B1006" s="186" t="s">
        <v>128</v>
      </c>
      <c r="C1006" s="187">
        <v>0</v>
      </c>
      <c r="D1006" s="184"/>
      <c r="E1006" s="190">
        <f t="shared" si="15"/>
        <v>0</v>
      </c>
    </row>
    <row r="1007" s="34" customFormat="1" ht="17.1" hidden="1" customHeight="1" spans="1:5">
      <c r="A1007" s="186">
        <v>2140202</v>
      </c>
      <c r="B1007" s="186" t="s">
        <v>129</v>
      </c>
      <c r="C1007" s="187">
        <v>0</v>
      </c>
      <c r="D1007" s="184"/>
      <c r="E1007" s="190">
        <f t="shared" si="15"/>
        <v>0</v>
      </c>
    </row>
    <row r="1008" s="34" customFormat="1" ht="17.1" hidden="1" customHeight="1" spans="1:5">
      <c r="A1008" s="186">
        <v>2140203</v>
      </c>
      <c r="B1008" s="186" t="s">
        <v>130</v>
      </c>
      <c r="C1008" s="187">
        <v>0</v>
      </c>
      <c r="D1008" s="184"/>
      <c r="E1008" s="190">
        <f t="shared" si="15"/>
        <v>0</v>
      </c>
    </row>
    <row r="1009" s="34" customFormat="1" ht="17.1" hidden="1" customHeight="1" spans="1:5">
      <c r="A1009" s="186">
        <v>2140204</v>
      </c>
      <c r="B1009" s="186" t="s">
        <v>892</v>
      </c>
      <c r="C1009" s="187">
        <v>0</v>
      </c>
      <c r="D1009" s="184"/>
      <c r="E1009" s="190">
        <f t="shared" si="15"/>
        <v>0</v>
      </c>
    </row>
    <row r="1010" s="34" customFormat="1" ht="17.1" hidden="1" customHeight="1" spans="1:5">
      <c r="A1010" s="186">
        <v>2140205</v>
      </c>
      <c r="B1010" s="186" t="s">
        <v>893</v>
      </c>
      <c r="C1010" s="187">
        <v>0</v>
      </c>
      <c r="D1010" s="184"/>
      <c r="E1010" s="190">
        <f t="shared" si="15"/>
        <v>0</v>
      </c>
    </row>
    <row r="1011" s="34" customFormat="1" ht="17.1" hidden="1" customHeight="1" spans="1:5">
      <c r="A1011" s="186">
        <v>2140206</v>
      </c>
      <c r="B1011" s="186" t="s">
        <v>894</v>
      </c>
      <c r="C1011" s="187">
        <v>0</v>
      </c>
      <c r="D1011" s="184"/>
      <c r="E1011" s="190">
        <f t="shared" si="15"/>
        <v>0</v>
      </c>
    </row>
    <row r="1012" s="34" customFormat="1" ht="17.1" hidden="1" customHeight="1" spans="1:5">
      <c r="A1012" s="186">
        <v>2140207</v>
      </c>
      <c r="B1012" s="186" t="s">
        <v>895</v>
      </c>
      <c r="C1012" s="187">
        <v>0</v>
      </c>
      <c r="D1012" s="184"/>
      <c r="E1012" s="190">
        <f t="shared" si="15"/>
        <v>0</v>
      </c>
    </row>
    <row r="1013" s="34" customFormat="1" ht="17.1" hidden="1" customHeight="1" spans="1:5">
      <c r="A1013" s="186">
        <v>2140208</v>
      </c>
      <c r="B1013" s="186" t="s">
        <v>896</v>
      </c>
      <c r="C1013" s="187">
        <v>0</v>
      </c>
      <c r="D1013" s="184"/>
      <c r="E1013" s="190">
        <f t="shared" si="15"/>
        <v>0</v>
      </c>
    </row>
    <row r="1014" s="34" customFormat="1" ht="17.1" hidden="1" customHeight="1" spans="1:5">
      <c r="A1014" s="186">
        <v>2140299</v>
      </c>
      <c r="B1014" s="186" t="s">
        <v>897</v>
      </c>
      <c r="C1014" s="187">
        <v>0</v>
      </c>
      <c r="D1014" s="184"/>
      <c r="E1014" s="190">
        <f t="shared" si="15"/>
        <v>0</v>
      </c>
    </row>
    <row r="1015" s="34" customFormat="1" ht="17.1" hidden="1" customHeight="1" spans="1:5">
      <c r="A1015" s="186">
        <v>21403</v>
      </c>
      <c r="B1015" s="189" t="s">
        <v>898</v>
      </c>
      <c r="C1015" s="187">
        <f>SUM(C1016:C1024)</f>
        <v>0</v>
      </c>
      <c r="D1015" s="187">
        <f>SUM(D1016:D1024)</f>
        <v>0</v>
      </c>
      <c r="E1015" s="188">
        <f t="shared" si="15"/>
        <v>0</v>
      </c>
    </row>
    <row r="1016" s="34" customFormat="1" ht="17.1" hidden="1" customHeight="1" spans="1:5">
      <c r="A1016" s="186">
        <v>2140301</v>
      </c>
      <c r="B1016" s="186" t="s">
        <v>128</v>
      </c>
      <c r="C1016" s="187">
        <v>0</v>
      </c>
      <c r="D1016" s="184"/>
      <c r="E1016" s="190">
        <f t="shared" si="15"/>
        <v>0</v>
      </c>
    </row>
    <row r="1017" s="34" customFormat="1" ht="17.1" hidden="1" customHeight="1" spans="1:5">
      <c r="A1017" s="186">
        <v>2140302</v>
      </c>
      <c r="B1017" s="186" t="s">
        <v>129</v>
      </c>
      <c r="C1017" s="187">
        <v>0</v>
      </c>
      <c r="D1017" s="184"/>
      <c r="E1017" s="190">
        <f t="shared" si="15"/>
        <v>0</v>
      </c>
    </row>
    <row r="1018" s="34" customFormat="1" ht="17.1" hidden="1" customHeight="1" spans="1:5">
      <c r="A1018" s="186">
        <v>2140303</v>
      </c>
      <c r="B1018" s="186" t="s">
        <v>130</v>
      </c>
      <c r="C1018" s="187">
        <v>0</v>
      </c>
      <c r="D1018" s="184"/>
      <c r="E1018" s="190">
        <f t="shared" si="15"/>
        <v>0</v>
      </c>
    </row>
    <row r="1019" s="34" customFormat="1" ht="17.1" hidden="1" customHeight="1" spans="1:5">
      <c r="A1019" s="186">
        <v>2140304</v>
      </c>
      <c r="B1019" s="186" t="s">
        <v>899</v>
      </c>
      <c r="C1019" s="187">
        <v>0</v>
      </c>
      <c r="D1019" s="184"/>
      <c r="E1019" s="190">
        <f t="shared" si="15"/>
        <v>0</v>
      </c>
    </row>
    <row r="1020" s="34" customFormat="1" ht="17.1" hidden="1" customHeight="1" spans="1:5">
      <c r="A1020" s="186">
        <v>2140305</v>
      </c>
      <c r="B1020" s="186" t="s">
        <v>900</v>
      </c>
      <c r="C1020" s="187">
        <v>0</v>
      </c>
      <c r="D1020" s="184"/>
      <c r="E1020" s="190">
        <f t="shared" si="15"/>
        <v>0</v>
      </c>
    </row>
    <row r="1021" s="34" customFormat="1" ht="17.1" hidden="1" customHeight="1" spans="1:5">
      <c r="A1021" s="186">
        <v>2140306</v>
      </c>
      <c r="B1021" s="186" t="s">
        <v>901</v>
      </c>
      <c r="C1021" s="187">
        <v>0</v>
      </c>
      <c r="D1021" s="184"/>
      <c r="E1021" s="190">
        <f t="shared" si="15"/>
        <v>0</v>
      </c>
    </row>
    <row r="1022" s="34" customFormat="1" ht="17.1" hidden="1" customHeight="1" spans="1:5">
      <c r="A1022" s="186">
        <v>2140307</v>
      </c>
      <c r="B1022" s="186" t="s">
        <v>902</v>
      </c>
      <c r="C1022" s="187">
        <v>0</v>
      </c>
      <c r="D1022" s="184"/>
      <c r="E1022" s="190">
        <f t="shared" si="15"/>
        <v>0</v>
      </c>
    </row>
    <row r="1023" s="34" customFormat="1" ht="17.1" hidden="1" customHeight="1" spans="1:5">
      <c r="A1023" s="186">
        <v>2140308</v>
      </c>
      <c r="B1023" s="186" t="s">
        <v>903</v>
      </c>
      <c r="C1023" s="187">
        <v>0</v>
      </c>
      <c r="D1023" s="184"/>
      <c r="E1023" s="190">
        <f t="shared" si="15"/>
        <v>0</v>
      </c>
    </row>
    <row r="1024" s="34" customFormat="1" ht="17.1" hidden="1" customHeight="1" spans="1:5">
      <c r="A1024" s="186">
        <v>2140399</v>
      </c>
      <c r="B1024" s="186" t="s">
        <v>904</v>
      </c>
      <c r="C1024" s="187">
        <v>0</v>
      </c>
      <c r="D1024" s="184"/>
      <c r="E1024" s="190">
        <f t="shared" si="15"/>
        <v>0</v>
      </c>
    </row>
    <row r="1025" s="34" customFormat="1" ht="17.1" hidden="1" customHeight="1" spans="1:5">
      <c r="A1025" s="186">
        <v>21404</v>
      </c>
      <c r="B1025" s="189" t="s">
        <v>905</v>
      </c>
      <c r="C1025" s="187">
        <f>SUM(C1026:C1029)</f>
        <v>0</v>
      </c>
      <c r="D1025" s="187">
        <f>SUM(D1026:D1029)</f>
        <v>0</v>
      </c>
      <c r="E1025" s="188">
        <f t="shared" si="15"/>
        <v>0</v>
      </c>
    </row>
    <row r="1026" s="34" customFormat="1" ht="17.1" hidden="1" customHeight="1" spans="1:5">
      <c r="A1026" s="186">
        <v>2140401</v>
      </c>
      <c r="B1026" s="186" t="s">
        <v>906</v>
      </c>
      <c r="C1026" s="187">
        <v>0</v>
      </c>
      <c r="D1026" s="184"/>
      <c r="E1026" s="190">
        <f t="shared" si="15"/>
        <v>0</v>
      </c>
    </row>
    <row r="1027" s="34" customFormat="1" ht="17.1" hidden="1" customHeight="1" spans="1:5">
      <c r="A1027" s="186">
        <v>2140402</v>
      </c>
      <c r="B1027" s="186" t="s">
        <v>907</v>
      </c>
      <c r="C1027" s="187">
        <v>0</v>
      </c>
      <c r="D1027" s="184"/>
      <c r="E1027" s="190">
        <f t="shared" si="15"/>
        <v>0</v>
      </c>
    </row>
    <row r="1028" s="34" customFormat="1" ht="17.1" hidden="1" customHeight="1" spans="1:5">
      <c r="A1028" s="186">
        <v>2140403</v>
      </c>
      <c r="B1028" s="186" t="s">
        <v>908</v>
      </c>
      <c r="C1028" s="187">
        <v>0</v>
      </c>
      <c r="D1028" s="184"/>
      <c r="E1028" s="190">
        <f t="shared" si="15"/>
        <v>0</v>
      </c>
    </row>
    <row r="1029" s="34" customFormat="1" ht="17.1" hidden="1" customHeight="1" spans="1:5">
      <c r="A1029" s="186">
        <v>2140499</v>
      </c>
      <c r="B1029" s="186" t="s">
        <v>909</v>
      </c>
      <c r="C1029" s="187">
        <v>0</v>
      </c>
      <c r="D1029" s="184"/>
      <c r="E1029" s="190">
        <f t="shared" si="15"/>
        <v>0</v>
      </c>
    </row>
    <row r="1030" s="34" customFormat="1" ht="17.1" customHeight="1" spans="1:5">
      <c r="A1030" s="186">
        <v>21405</v>
      </c>
      <c r="B1030" s="189" t="s">
        <v>910</v>
      </c>
      <c r="C1030" s="187">
        <f>SUM(C1031:C1036)</f>
        <v>60</v>
      </c>
      <c r="D1030" s="187">
        <f>SUM(D1031:D1036)</f>
        <v>0</v>
      </c>
      <c r="E1030" s="188">
        <f t="shared" ref="E1030:E1093" si="16">C1030-D1030</f>
        <v>60</v>
      </c>
    </row>
    <row r="1031" s="34" customFormat="1" ht="17.1" hidden="1" customHeight="1" spans="1:5">
      <c r="A1031" s="186">
        <v>2140501</v>
      </c>
      <c r="B1031" s="186" t="s">
        <v>128</v>
      </c>
      <c r="C1031" s="187">
        <v>0</v>
      </c>
      <c r="D1031" s="184"/>
      <c r="E1031" s="190">
        <f t="shared" si="16"/>
        <v>0</v>
      </c>
    </row>
    <row r="1032" s="34" customFormat="1" ht="17.1" hidden="1" customHeight="1" spans="1:5">
      <c r="A1032" s="186">
        <v>2140502</v>
      </c>
      <c r="B1032" s="186" t="s">
        <v>129</v>
      </c>
      <c r="C1032" s="187">
        <v>0</v>
      </c>
      <c r="D1032" s="184"/>
      <c r="E1032" s="190">
        <f t="shared" si="16"/>
        <v>0</v>
      </c>
    </row>
    <row r="1033" s="34" customFormat="1" ht="17.1" hidden="1" customHeight="1" spans="1:5">
      <c r="A1033" s="186">
        <v>2140503</v>
      </c>
      <c r="B1033" s="186" t="s">
        <v>130</v>
      </c>
      <c r="C1033" s="187">
        <v>0</v>
      </c>
      <c r="D1033" s="184"/>
      <c r="E1033" s="190">
        <f t="shared" si="16"/>
        <v>0</v>
      </c>
    </row>
    <row r="1034" s="34" customFormat="1" ht="17.1" hidden="1" customHeight="1" spans="1:5">
      <c r="A1034" s="186">
        <v>2140504</v>
      </c>
      <c r="B1034" s="186" t="s">
        <v>896</v>
      </c>
      <c r="C1034" s="187">
        <v>0</v>
      </c>
      <c r="D1034" s="184"/>
      <c r="E1034" s="190">
        <f t="shared" si="16"/>
        <v>0</v>
      </c>
    </row>
    <row r="1035" s="34" customFormat="1" ht="17.1" customHeight="1" spans="1:5">
      <c r="A1035" s="186">
        <v>2140505</v>
      </c>
      <c r="B1035" s="186" t="s">
        <v>911</v>
      </c>
      <c r="C1035" s="187">
        <v>60</v>
      </c>
      <c r="D1035" s="184"/>
      <c r="E1035" s="190">
        <f t="shared" si="16"/>
        <v>60</v>
      </c>
    </row>
    <row r="1036" s="34" customFormat="1" ht="17.1" hidden="1" customHeight="1" spans="1:5">
      <c r="A1036" s="186">
        <v>2140599</v>
      </c>
      <c r="B1036" s="186" t="s">
        <v>912</v>
      </c>
      <c r="C1036" s="187">
        <v>0</v>
      </c>
      <c r="D1036" s="184"/>
      <c r="E1036" s="190">
        <f t="shared" si="16"/>
        <v>0</v>
      </c>
    </row>
    <row r="1037" s="34" customFormat="1" ht="17.1" customHeight="1" spans="1:5">
      <c r="A1037" s="186">
        <v>21406</v>
      </c>
      <c r="B1037" s="189" t="s">
        <v>913</v>
      </c>
      <c r="C1037" s="187">
        <f>SUM(C1038:C1041)</f>
        <v>9798</v>
      </c>
      <c r="D1037" s="187">
        <f>SUM(D1038:D1041)</f>
        <v>0</v>
      </c>
      <c r="E1037" s="188">
        <f t="shared" si="16"/>
        <v>9798</v>
      </c>
    </row>
    <row r="1038" s="34" customFormat="1" ht="17.1" customHeight="1" spans="1:5">
      <c r="A1038" s="186">
        <v>2140601</v>
      </c>
      <c r="B1038" s="186" t="s">
        <v>914</v>
      </c>
      <c r="C1038" s="187">
        <v>695</v>
      </c>
      <c r="D1038" s="184"/>
      <c r="E1038" s="190">
        <f t="shared" si="16"/>
        <v>695</v>
      </c>
    </row>
    <row r="1039" s="34" customFormat="1" ht="17.1" customHeight="1" spans="1:5">
      <c r="A1039" s="186">
        <v>2140602</v>
      </c>
      <c r="B1039" s="186" t="s">
        <v>915</v>
      </c>
      <c r="C1039" s="187">
        <v>9103</v>
      </c>
      <c r="D1039" s="184"/>
      <c r="E1039" s="190">
        <f t="shared" si="16"/>
        <v>9103</v>
      </c>
    </row>
    <row r="1040" s="34" customFormat="1" ht="17.1" hidden="1" customHeight="1" spans="1:5">
      <c r="A1040" s="186">
        <v>2140603</v>
      </c>
      <c r="B1040" s="186" t="s">
        <v>916</v>
      </c>
      <c r="C1040" s="187">
        <v>0</v>
      </c>
      <c r="D1040" s="184"/>
      <c r="E1040" s="190">
        <f t="shared" si="16"/>
        <v>0</v>
      </c>
    </row>
    <row r="1041" s="34" customFormat="1" ht="17.1" hidden="1" customHeight="1" spans="1:5">
      <c r="A1041" s="186">
        <v>2140699</v>
      </c>
      <c r="B1041" s="186" t="s">
        <v>917</v>
      </c>
      <c r="C1041" s="187">
        <v>0</v>
      </c>
      <c r="D1041" s="184"/>
      <c r="E1041" s="190">
        <f t="shared" si="16"/>
        <v>0</v>
      </c>
    </row>
    <row r="1042" s="34" customFormat="1" ht="17.1" customHeight="1" spans="1:5">
      <c r="A1042" s="186">
        <v>21499</v>
      </c>
      <c r="B1042" s="189" t="s">
        <v>918</v>
      </c>
      <c r="C1042" s="187">
        <f>SUM(C1043:C1044)</f>
        <v>1300</v>
      </c>
      <c r="D1042" s="187">
        <f>SUM(D1043:D1044)</f>
        <v>0</v>
      </c>
      <c r="E1042" s="188">
        <f t="shared" si="16"/>
        <v>1300</v>
      </c>
    </row>
    <row r="1043" s="34" customFormat="1" ht="17.1" hidden="1" customHeight="1" spans="1:5">
      <c r="A1043" s="186">
        <v>2149901</v>
      </c>
      <c r="B1043" s="186" t="s">
        <v>919</v>
      </c>
      <c r="C1043" s="187">
        <v>0</v>
      </c>
      <c r="D1043" s="184"/>
      <c r="E1043" s="190">
        <f t="shared" si="16"/>
        <v>0</v>
      </c>
    </row>
    <row r="1044" s="34" customFormat="1" ht="17.1" customHeight="1" spans="1:5">
      <c r="A1044" s="186">
        <v>2149999</v>
      </c>
      <c r="B1044" s="186" t="s">
        <v>920</v>
      </c>
      <c r="C1044" s="187">
        <v>1300</v>
      </c>
      <c r="D1044" s="184"/>
      <c r="E1044" s="190">
        <f t="shared" si="16"/>
        <v>1300</v>
      </c>
    </row>
    <row r="1045" s="34" customFormat="1" ht="17.1" customHeight="1" spans="1:5">
      <c r="A1045" s="186">
        <v>215</v>
      </c>
      <c r="B1045" s="189" t="s">
        <v>921</v>
      </c>
      <c r="C1045" s="187">
        <f>SUM(C1046,C1056,C1072,C1077,C1091,C1098,C1105)</f>
        <v>25004</v>
      </c>
      <c r="D1045" s="187">
        <f>SUM(D1046,D1056,D1072,D1077,D1091,D1098,D1105)</f>
        <v>0</v>
      </c>
      <c r="E1045" s="188">
        <f t="shared" si="16"/>
        <v>25004</v>
      </c>
    </row>
    <row r="1046" s="34" customFormat="1" ht="17.1" customHeight="1" spans="1:5">
      <c r="A1046" s="186">
        <v>21501</v>
      </c>
      <c r="B1046" s="189" t="s">
        <v>922</v>
      </c>
      <c r="C1046" s="187">
        <f>SUM(C1047:C1055)</f>
        <v>15470</v>
      </c>
      <c r="D1046" s="187">
        <f>SUM(D1047:D1055)</f>
        <v>0</v>
      </c>
      <c r="E1046" s="188">
        <f t="shared" si="16"/>
        <v>15470</v>
      </c>
    </row>
    <row r="1047" s="34" customFormat="1" ht="17.1" customHeight="1" spans="1:5">
      <c r="A1047" s="186">
        <v>2150101</v>
      </c>
      <c r="B1047" s="186" t="s">
        <v>128</v>
      </c>
      <c r="C1047" s="187">
        <v>605</v>
      </c>
      <c r="D1047" s="184"/>
      <c r="E1047" s="190">
        <f t="shared" si="16"/>
        <v>605</v>
      </c>
    </row>
    <row r="1048" s="34" customFormat="1" ht="17.1" hidden="1" customHeight="1" spans="1:5">
      <c r="A1048" s="186">
        <v>2150102</v>
      </c>
      <c r="B1048" s="186" t="s">
        <v>129</v>
      </c>
      <c r="C1048" s="187">
        <v>0</v>
      </c>
      <c r="D1048" s="184"/>
      <c r="E1048" s="190">
        <f t="shared" si="16"/>
        <v>0</v>
      </c>
    </row>
    <row r="1049" s="34" customFormat="1" ht="17.1" customHeight="1" spans="1:5">
      <c r="A1049" s="186">
        <v>2150103</v>
      </c>
      <c r="B1049" s="186" t="s">
        <v>130</v>
      </c>
      <c r="C1049" s="187">
        <v>175</v>
      </c>
      <c r="D1049" s="184"/>
      <c r="E1049" s="190">
        <f t="shared" si="16"/>
        <v>175</v>
      </c>
    </row>
    <row r="1050" s="34" customFormat="1" ht="17.1" hidden="1" customHeight="1" spans="1:5">
      <c r="A1050" s="186">
        <v>2150104</v>
      </c>
      <c r="B1050" s="186" t="s">
        <v>923</v>
      </c>
      <c r="C1050" s="187">
        <v>0</v>
      </c>
      <c r="D1050" s="184"/>
      <c r="E1050" s="190">
        <f t="shared" si="16"/>
        <v>0</v>
      </c>
    </row>
    <row r="1051" s="34" customFormat="1" ht="17.1" hidden="1" customHeight="1" spans="1:5">
      <c r="A1051" s="186">
        <v>2150105</v>
      </c>
      <c r="B1051" s="186" t="s">
        <v>924</v>
      </c>
      <c r="C1051" s="187">
        <v>0</v>
      </c>
      <c r="D1051" s="184"/>
      <c r="E1051" s="190">
        <f t="shared" si="16"/>
        <v>0</v>
      </c>
    </row>
    <row r="1052" s="34" customFormat="1" ht="17.1" hidden="1" customHeight="1" spans="1:5">
      <c r="A1052" s="186">
        <v>2150106</v>
      </c>
      <c r="B1052" s="186" t="s">
        <v>925</v>
      </c>
      <c r="C1052" s="187">
        <v>0</v>
      </c>
      <c r="D1052" s="184"/>
      <c r="E1052" s="190">
        <f t="shared" si="16"/>
        <v>0</v>
      </c>
    </row>
    <row r="1053" s="34" customFormat="1" ht="17.1" hidden="1" customHeight="1" spans="1:5">
      <c r="A1053" s="186">
        <v>2150107</v>
      </c>
      <c r="B1053" s="186" t="s">
        <v>926</v>
      </c>
      <c r="C1053" s="187">
        <v>0</v>
      </c>
      <c r="D1053" s="184"/>
      <c r="E1053" s="190">
        <f t="shared" si="16"/>
        <v>0</v>
      </c>
    </row>
    <row r="1054" s="34" customFormat="1" ht="17.1" hidden="1" customHeight="1" spans="1:5">
      <c r="A1054" s="186">
        <v>2150108</v>
      </c>
      <c r="B1054" s="186" t="s">
        <v>927</v>
      </c>
      <c r="C1054" s="187">
        <v>0</v>
      </c>
      <c r="D1054" s="184"/>
      <c r="E1054" s="190">
        <f t="shared" si="16"/>
        <v>0</v>
      </c>
    </row>
    <row r="1055" s="34" customFormat="1" ht="17.1" customHeight="1" spans="1:5">
      <c r="A1055" s="186">
        <v>2150199</v>
      </c>
      <c r="B1055" s="186" t="s">
        <v>928</v>
      </c>
      <c r="C1055" s="187">
        <v>14690</v>
      </c>
      <c r="D1055" s="184"/>
      <c r="E1055" s="190">
        <f t="shared" si="16"/>
        <v>14690</v>
      </c>
    </row>
    <row r="1056" s="34" customFormat="1" ht="17.1" hidden="1" customHeight="1" spans="1:5">
      <c r="A1056" s="186">
        <v>21502</v>
      </c>
      <c r="B1056" s="189" t="s">
        <v>929</v>
      </c>
      <c r="C1056" s="187">
        <f>SUM(C1057:C1071)</f>
        <v>0</v>
      </c>
      <c r="D1056" s="187">
        <f>SUM(D1057:D1071)</f>
        <v>0</v>
      </c>
      <c r="E1056" s="188">
        <f t="shared" si="16"/>
        <v>0</v>
      </c>
    </row>
    <row r="1057" s="34" customFormat="1" ht="17.1" hidden="1" customHeight="1" spans="1:5">
      <c r="A1057" s="186">
        <v>2150201</v>
      </c>
      <c r="B1057" s="186" t="s">
        <v>128</v>
      </c>
      <c r="C1057" s="187">
        <v>0</v>
      </c>
      <c r="D1057" s="184"/>
      <c r="E1057" s="190">
        <f t="shared" si="16"/>
        <v>0</v>
      </c>
    </row>
    <row r="1058" s="34" customFormat="1" ht="17.1" hidden="1" customHeight="1" spans="1:5">
      <c r="A1058" s="186">
        <v>2150202</v>
      </c>
      <c r="B1058" s="186" t="s">
        <v>129</v>
      </c>
      <c r="C1058" s="187">
        <v>0</v>
      </c>
      <c r="D1058" s="184"/>
      <c r="E1058" s="190">
        <f t="shared" si="16"/>
        <v>0</v>
      </c>
    </row>
    <row r="1059" s="34" customFormat="1" ht="17.1" hidden="1" customHeight="1" spans="1:5">
      <c r="A1059" s="186">
        <v>2150203</v>
      </c>
      <c r="B1059" s="186" t="s">
        <v>130</v>
      </c>
      <c r="C1059" s="187">
        <v>0</v>
      </c>
      <c r="D1059" s="184"/>
      <c r="E1059" s="190">
        <f t="shared" si="16"/>
        <v>0</v>
      </c>
    </row>
    <row r="1060" s="34" customFormat="1" ht="17.1" hidden="1" customHeight="1" spans="1:5">
      <c r="A1060" s="186">
        <v>2150204</v>
      </c>
      <c r="B1060" s="186" t="s">
        <v>930</v>
      </c>
      <c r="C1060" s="187">
        <v>0</v>
      </c>
      <c r="D1060" s="184"/>
      <c r="E1060" s="190">
        <f t="shared" si="16"/>
        <v>0</v>
      </c>
    </row>
    <row r="1061" s="34" customFormat="1" ht="17.1" hidden="1" customHeight="1" spans="1:5">
      <c r="A1061" s="186">
        <v>2150205</v>
      </c>
      <c r="B1061" s="186" t="s">
        <v>931</v>
      </c>
      <c r="C1061" s="187">
        <v>0</v>
      </c>
      <c r="D1061" s="184"/>
      <c r="E1061" s="190">
        <f t="shared" si="16"/>
        <v>0</v>
      </c>
    </row>
    <row r="1062" s="34" customFormat="1" ht="17.1" hidden="1" customHeight="1" spans="1:5">
      <c r="A1062" s="186">
        <v>2150206</v>
      </c>
      <c r="B1062" s="186" t="s">
        <v>932</v>
      </c>
      <c r="C1062" s="187">
        <v>0</v>
      </c>
      <c r="D1062" s="184"/>
      <c r="E1062" s="190">
        <f t="shared" si="16"/>
        <v>0</v>
      </c>
    </row>
    <row r="1063" s="34" customFormat="1" ht="17.1" hidden="1" customHeight="1" spans="1:5">
      <c r="A1063" s="186">
        <v>2150207</v>
      </c>
      <c r="B1063" s="186" t="s">
        <v>933</v>
      </c>
      <c r="C1063" s="187">
        <v>0</v>
      </c>
      <c r="D1063" s="184"/>
      <c r="E1063" s="190">
        <f t="shared" si="16"/>
        <v>0</v>
      </c>
    </row>
    <row r="1064" s="34" customFormat="1" ht="17.1" hidden="1" customHeight="1" spans="1:5">
      <c r="A1064" s="186">
        <v>2150208</v>
      </c>
      <c r="B1064" s="186" t="s">
        <v>934</v>
      </c>
      <c r="C1064" s="187">
        <v>0</v>
      </c>
      <c r="D1064" s="184"/>
      <c r="E1064" s="190">
        <f t="shared" si="16"/>
        <v>0</v>
      </c>
    </row>
    <row r="1065" s="34" customFormat="1" ht="17.1" hidden="1" customHeight="1" spans="1:5">
      <c r="A1065" s="186">
        <v>2150209</v>
      </c>
      <c r="B1065" s="186" t="s">
        <v>935</v>
      </c>
      <c r="C1065" s="187">
        <v>0</v>
      </c>
      <c r="D1065" s="184"/>
      <c r="E1065" s="190">
        <f t="shared" si="16"/>
        <v>0</v>
      </c>
    </row>
    <row r="1066" s="34" customFormat="1" ht="17.1" hidden="1" customHeight="1" spans="1:5">
      <c r="A1066" s="186">
        <v>2150210</v>
      </c>
      <c r="B1066" s="186" t="s">
        <v>936</v>
      </c>
      <c r="C1066" s="187">
        <v>0</v>
      </c>
      <c r="D1066" s="184"/>
      <c r="E1066" s="190">
        <f t="shared" si="16"/>
        <v>0</v>
      </c>
    </row>
    <row r="1067" s="34" customFormat="1" ht="17.1" hidden="1" customHeight="1" spans="1:5">
      <c r="A1067" s="186">
        <v>2150212</v>
      </c>
      <c r="B1067" s="186" t="s">
        <v>937</v>
      </c>
      <c r="C1067" s="187">
        <v>0</v>
      </c>
      <c r="D1067" s="184"/>
      <c r="E1067" s="190">
        <f t="shared" si="16"/>
        <v>0</v>
      </c>
    </row>
    <row r="1068" s="34" customFormat="1" ht="17.1" hidden="1" customHeight="1" spans="1:5">
      <c r="A1068" s="186">
        <v>2150213</v>
      </c>
      <c r="B1068" s="186" t="s">
        <v>938</v>
      </c>
      <c r="C1068" s="187">
        <v>0</v>
      </c>
      <c r="D1068" s="184"/>
      <c r="E1068" s="190">
        <f t="shared" si="16"/>
        <v>0</v>
      </c>
    </row>
    <row r="1069" s="34" customFormat="1" ht="17.1" hidden="1" customHeight="1" spans="1:5">
      <c r="A1069" s="186">
        <v>2150214</v>
      </c>
      <c r="B1069" s="186" t="s">
        <v>939</v>
      </c>
      <c r="C1069" s="187">
        <v>0</v>
      </c>
      <c r="D1069" s="184"/>
      <c r="E1069" s="190">
        <f t="shared" si="16"/>
        <v>0</v>
      </c>
    </row>
    <row r="1070" s="34" customFormat="1" ht="17.1" hidden="1" customHeight="1" spans="1:5">
      <c r="A1070" s="186">
        <v>2150215</v>
      </c>
      <c r="B1070" s="186" t="s">
        <v>940</v>
      </c>
      <c r="C1070" s="187">
        <v>0</v>
      </c>
      <c r="D1070" s="184"/>
      <c r="E1070" s="190">
        <f t="shared" si="16"/>
        <v>0</v>
      </c>
    </row>
    <row r="1071" s="34" customFormat="1" ht="17.1" hidden="1" customHeight="1" spans="1:5">
      <c r="A1071" s="186">
        <v>2150299</v>
      </c>
      <c r="B1071" s="186" t="s">
        <v>941</v>
      </c>
      <c r="C1071" s="187">
        <v>0</v>
      </c>
      <c r="D1071" s="184"/>
      <c r="E1071" s="190">
        <f t="shared" si="16"/>
        <v>0</v>
      </c>
    </row>
    <row r="1072" s="34" customFormat="1" ht="17.1" hidden="1" customHeight="1" spans="1:5">
      <c r="A1072" s="186">
        <v>21503</v>
      </c>
      <c r="B1072" s="189" t="s">
        <v>942</v>
      </c>
      <c r="C1072" s="187">
        <f>SUM(C1073:C1076)</f>
        <v>0</v>
      </c>
      <c r="D1072" s="187">
        <f>SUM(D1073:D1076)</f>
        <v>0</v>
      </c>
      <c r="E1072" s="188">
        <f t="shared" si="16"/>
        <v>0</v>
      </c>
    </row>
    <row r="1073" s="34" customFormat="1" ht="17.1" hidden="1" customHeight="1" spans="1:5">
      <c r="A1073" s="186">
        <v>2150301</v>
      </c>
      <c r="B1073" s="186" t="s">
        <v>128</v>
      </c>
      <c r="C1073" s="187">
        <v>0</v>
      </c>
      <c r="D1073" s="184"/>
      <c r="E1073" s="190">
        <f t="shared" si="16"/>
        <v>0</v>
      </c>
    </row>
    <row r="1074" s="34" customFormat="1" ht="17.1" hidden="1" customHeight="1" spans="1:5">
      <c r="A1074" s="186">
        <v>2150302</v>
      </c>
      <c r="B1074" s="186" t="s">
        <v>129</v>
      </c>
      <c r="C1074" s="187">
        <v>0</v>
      </c>
      <c r="D1074" s="184"/>
      <c r="E1074" s="190">
        <f t="shared" si="16"/>
        <v>0</v>
      </c>
    </row>
    <row r="1075" s="34" customFormat="1" ht="17.1" hidden="1" customHeight="1" spans="1:5">
      <c r="A1075" s="186">
        <v>2150303</v>
      </c>
      <c r="B1075" s="186" t="s">
        <v>130</v>
      </c>
      <c r="C1075" s="187">
        <v>0</v>
      </c>
      <c r="D1075" s="184"/>
      <c r="E1075" s="190">
        <f t="shared" si="16"/>
        <v>0</v>
      </c>
    </row>
    <row r="1076" s="34" customFormat="1" ht="17.1" hidden="1" customHeight="1" spans="1:5">
      <c r="A1076" s="186">
        <v>2150399</v>
      </c>
      <c r="B1076" s="186" t="s">
        <v>943</v>
      </c>
      <c r="C1076" s="187">
        <v>0</v>
      </c>
      <c r="D1076" s="184"/>
      <c r="E1076" s="190">
        <f t="shared" si="16"/>
        <v>0</v>
      </c>
    </row>
    <row r="1077" s="34" customFormat="1" ht="17.1" customHeight="1" spans="1:5">
      <c r="A1077" s="186">
        <v>21505</v>
      </c>
      <c r="B1077" s="189" t="s">
        <v>944</v>
      </c>
      <c r="C1077" s="187">
        <f>SUM(C1078:C1090)</f>
        <v>60</v>
      </c>
      <c r="D1077" s="187">
        <f>SUM(D1078:D1090)</f>
        <v>0</v>
      </c>
      <c r="E1077" s="188">
        <f t="shared" si="16"/>
        <v>60</v>
      </c>
    </row>
    <row r="1078" s="34" customFormat="1" ht="17.1" hidden="1" customHeight="1" spans="1:5">
      <c r="A1078" s="186">
        <v>2150501</v>
      </c>
      <c r="B1078" s="186" t="s">
        <v>128</v>
      </c>
      <c r="C1078" s="187">
        <v>0</v>
      </c>
      <c r="D1078" s="184"/>
      <c r="E1078" s="190">
        <f t="shared" si="16"/>
        <v>0</v>
      </c>
    </row>
    <row r="1079" s="34" customFormat="1" ht="17.1" hidden="1" customHeight="1" spans="1:5">
      <c r="A1079" s="186">
        <v>2150502</v>
      </c>
      <c r="B1079" s="186" t="s">
        <v>129</v>
      </c>
      <c r="C1079" s="187">
        <v>0</v>
      </c>
      <c r="D1079" s="184"/>
      <c r="E1079" s="190">
        <f t="shared" si="16"/>
        <v>0</v>
      </c>
    </row>
    <row r="1080" s="34" customFormat="1" ht="17.1" hidden="1" customHeight="1" spans="1:5">
      <c r="A1080" s="186">
        <v>2150503</v>
      </c>
      <c r="B1080" s="186" t="s">
        <v>130</v>
      </c>
      <c r="C1080" s="187">
        <v>0</v>
      </c>
      <c r="D1080" s="184"/>
      <c r="E1080" s="190">
        <f t="shared" si="16"/>
        <v>0</v>
      </c>
    </row>
    <row r="1081" s="34" customFormat="1" ht="17.1" hidden="1" customHeight="1" spans="1:5">
      <c r="A1081" s="186">
        <v>2150505</v>
      </c>
      <c r="B1081" s="186" t="s">
        <v>945</v>
      </c>
      <c r="C1081" s="187">
        <v>0</v>
      </c>
      <c r="D1081" s="184"/>
      <c r="E1081" s="190">
        <f t="shared" si="16"/>
        <v>0</v>
      </c>
    </row>
    <row r="1082" s="34" customFormat="1" ht="17.1" hidden="1" customHeight="1" spans="1:5">
      <c r="A1082" s="186">
        <v>2150506</v>
      </c>
      <c r="B1082" s="186" t="s">
        <v>946</v>
      </c>
      <c r="C1082" s="187">
        <v>0</v>
      </c>
      <c r="D1082" s="184"/>
      <c r="E1082" s="190">
        <f t="shared" si="16"/>
        <v>0</v>
      </c>
    </row>
    <row r="1083" s="34" customFormat="1" ht="17.1" hidden="1" customHeight="1" spans="1:5">
      <c r="A1083" s="186">
        <v>2150507</v>
      </c>
      <c r="B1083" s="186" t="s">
        <v>947</v>
      </c>
      <c r="C1083" s="187">
        <v>0</v>
      </c>
      <c r="D1083" s="184"/>
      <c r="E1083" s="190">
        <f t="shared" si="16"/>
        <v>0</v>
      </c>
    </row>
    <row r="1084" s="34" customFormat="1" ht="17.1" hidden="1" customHeight="1" spans="1:5">
      <c r="A1084" s="186">
        <v>2150508</v>
      </c>
      <c r="B1084" s="186" t="s">
        <v>948</v>
      </c>
      <c r="C1084" s="187">
        <v>0</v>
      </c>
      <c r="D1084" s="184"/>
      <c r="E1084" s="190">
        <f t="shared" si="16"/>
        <v>0</v>
      </c>
    </row>
    <row r="1085" s="34" customFormat="1" ht="17.1" hidden="1" customHeight="1" spans="1:5">
      <c r="A1085" s="186">
        <v>2150509</v>
      </c>
      <c r="B1085" s="186" t="s">
        <v>949</v>
      </c>
      <c r="C1085" s="187">
        <v>0</v>
      </c>
      <c r="D1085" s="184"/>
      <c r="E1085" s="190">
        <f t="shared" si="16"/>
        <v>0</v>
      </c>
    </row>
    <row r="1086" s="34" customFormat="1" ht="17.1" hidden="1" customHeight="1" spans="1:5">
      <c r="A1086" s="186">
        <v>2150510</v>
      </c>
      <c r="B1086" s="186" t="s">
        <v>950</v>
      </c>
      <c r="C1086" s="187">
        <v>0</v>
      </c>
      <c r="D1086" s="184"/>
      <c r="E1086" s="190">
        <f t="shared" si="16"/>
        <v>0</v>
      </c>
    </row>
    <row r="1087" s="34" customFormat="1" ht="17.1" hidden="1" customHeight="1" spans="1:5">
      <c r="A1087" s="186">
        <v>2150511</v>
      </c>
      <c r="B1087" s="186" t="s">
        <v>951</v>
      </c>
      <c r="C1087" s="187">
        <v>0</v>
      </c>
      <c r="D1087" s="184"/>
      <c r="E1087" s="190">
        <f t="shared" si="16"/>
        <v>0</v>
      </c>
    </row>
    <row r="1088" s="34" customFormat="1" ht="17.1" hidden="1" customHeight="1" spans="1:5">
      <c r="A1088" s="186">
        <v>2150513</v>
      </c>
      <c r="B1088" s="186" t="s">
        <v>896</v>
      </c>
      <c r="C1088" s="187">
        <v>0</v>
      </c>
      <c r="D1088" s="184"/>
      <c r="E1088" s="190">
        <f t="shared" si="16"/>
        <v>0</v>
      </c>
    </row>
    <row r="1089" s="34" customFormat="1" ht="17.1" hidden="1" customHeight="1" spans="1:5">
      <c r="A1089" s="186">
        <v>2150515</v>
      </c>
      <c r="B1089" s="186" t="s">
        <v>952</v>
      </c>
      <c r="C1089" s="187">
        <v>0</v>
      </c>
      <c r="D1089" s="184"/>
      <c r="E1089" s="190">
        <f t="shared" si="16"/>
        <v>0</v>
      </c>
    </row>
    <row r="1090" s="34" customFormat="1" ht="17.1" customHeight="1" spans="1:5">
      <c r="A1090" s="186">
        <v>2150599</v>
      </c>
      <c r="B1090" s="186" t="s">
        <v>953</v>
      </c>
      <c r="C1090" s="187">
        <v>60</v>
      </c>
      <c r="D1090" s="184"/>
      <c r="E1090" s="190">
        <f t="shared" si="16"/>
        <v>60</v>
      </c>
    </row>
    <row r="1091" s="34" customFormat="1" ht="17.1" hidden="1" customHeight="1" spans="1:5">
      <c r="A1091" s="186">
        <v>21507</v>
      </c>
      <c r="B1091" s="189" t="s">
        <v>954</v>
      </c>
      <c r="C1091" s="187">
        <f>SUM(C1092:C1097)</f>
        <v>0</v>
      </c>
      <c r="D1091" s="187">
        <f>SUM(D1092:D1097)</f>
        <v>0</v>
      </c>
      <c r="E1091" s="188">
        <f t="shared" si="16"/>
        <v>0</v>
      </c>
    </row>
    <row r="1092" s="34" customFormat="1" ht="17.1" hidden="1" customHeight="1" spans="1:5">
      <c r="A1092" s="186">
        <v>2150701</v>
      </c>
      <c r="B1092" s="186" t="s">
        <v>128</v>
      </c>
      <c r="C1092" s="187">
        <v>0</v>
      </c>
      <c r="D1092" s="184"/>
      <c r="E1092" s="190">
        <f t="shared" si="16"/>
        <v>0</v>
      </c>
    </row>
    <row r="1093" s="34" customFormat="1" ht="17.1" hidden="1" customHeight="1" spans="1:5">
      <c r="A1093" s="186">
        <v>2150702</v>
      </c>
      <c r="B1093" s="186" t="s">
        <v>129</v>
      </c>
      <c r="C1093" s="187">
        <v>0</v>
      </c>
      <c r="D1093" s="184"/>
      <c r="E1093" s="190">
        <f t="shared" si="16"/>
        <v>0</v>
      </c>
    </row>
    <row r="1094" s="34" customFormat="1" ht="17.1" hidden="1" customHeight="1" spans="1:5">
      <c r="A1094" s="186">
        <v>2150703</v>
      </c>
      <c r="B1094" s="186" t="s">
        <v>130</v>
      </c>
      <c r="C1094" s="187">
        <v>0</v>
      </c>
      <c r="D1094" s="184"/>
      <c r="E1094" s="190">
        <f t="shared" ref="E1094:E1157" si="17">C1094-D1094</f>
        <v>0</v>
      </c>
    </row>
    <row r="1095" s="34" customFormat="1" ht="17.1" hidden="1" customHeight="1" spans="1:5">
      <c r="A1095" s="186">
        <v>2150704</v>
      </c>
      <c r="B1095" s="186" t="s">
        <v>955</v>
      </c>
      <c r="C1095" s="187">
        <v>0</v>
      </c>
      <c r="D1095" s="184"/>
      <c r="E1095" s="190">
        <f t="shared" si="17"/>
        <v>0</v>
      </c>
    </row>
    <row r="1096" s="34" customFormat="1" ht="17.1" hidden="1" customHeight="1" spans="1:5">
      <c r="A1096" s="186">
        <v>2150705</v>
      </c>
      <c r="B1096" s="186" t="s">
        <v>956</v>
      </c>
      <c r="C1096" s="187">
        <v>0</v>
      </c>
      <c r="D1096" s="184"/>
      <c r="E1096" s="190">
        <f t="shared" si="17"/>
        <v>0</v>
      </c>
    </row>
    <row r="1097" s="34" customFormat="1" ht="17.1" hidden="1" customHeight="1" spans="1:5">
      <c r="A1097" s="186">
        <v>2150799</v>
      </c>
      <c r="B1097" s="186" t="s">
        <v>957</v>
      </c>
      <c r="C1097" s="187">
        <v>0</v>
      </c>
      <c r="D1097" s="184"/>
      <c r="E1097" s="190">
        <f t="shared" si="17"/>
        <v>0</v>
      </c>
    </row>
    <row r="1098" s="34" customFormat="1" ht="17.1" customHeight="1" spans="1:5">
      <c r="A1098" s="186">
        <v>21508</v>
      </c>
      <c r="B1098" s="189" t="s">
        <v>958</v>
      </c>
      <c r="C1098" s="187">
        <f>SUM(C1099:C1104)</f>
        <v>9474</v>
      </c>
      <c r="D1098" s="187">
        <f>SUM(D1099:D1104)</f>
        <v>0</v>
      </c>
      <c r="E1098" s="188">
        <f t="shared" si="17"/>
        <v>9474</v>
      </c>
    </row>
    <row r="1099" s="34" customFormat="1" ht="17.1" hidden="1" customHeight="1" spans="1:5">
      <c r="A1099" s="186">
        <v>2150801</v>
      </c>
      <c r="B1099" s="186" t="s">
        <v>128</v>
      </c>
      <c r="C1099" s="187">
        <v>0</v>
      </c>
      <c r="D1099" s="184"/>
      <c r="E1099" s="190">
        <f t="shared" si="17"/>
        <v>0</v>
      </c>
    </row>
    <row r="1100" s="34" customFormat="1" ht="17.1" hidden="1" customHeight="1" spans="1:5">
      <c r="A1100" s="186">
        <v>2150802</v>
      </c>
      <c r="B1100" s="186" t="s">
        <v>129</v>
      </c>
      <c r="C1100" s="187">
        <v>0</v>
      </c>
      <c r="D1100" s="184"/>
      <c r="E1100" s="190">
        <f t="shared" si="17"/>
        <v>0</v>
      </c>
    </row>
    <row r="1101" s="34" customFormat="1" ht="17.1" hidden="1" customHeight="1" spans="1:5">
      <c r="A1101" s="186">
        <v>2150803</v>
      </c>
      <c r="B1101" s="186" t="s">
        <v>130</v>
      </c>
      <c r="C1101" s="187">
        <v>0</v>
      </c>
      <c r="D1101" s="184"/>
      <c r="E1101" s="190">
        <f t="shared" si="17"/>
        <v>0</v>
      </c>
    </row>
    <row r="1102" s="34" customFormat="1" ht="17.1" hidden="1" customHeight="1" spans="1:5">
      <c r="A1102" s="186">
        <v>2150804</v>
      </c>
      <c r="B1102" s="186" t="s">
        <v>959</v>
      </c>
      <c r="C1102" s="187">
        <v>0</v>
      </c>
      <c r="D1102" s="184"/>
      <c r="E1102" s="190">
        <f t="shared" si="17"/>
        <v>0</v>
      </c>
    </row>
    <row r="1103" s="34" customFormat="1" ht="17.1" customHeight="1" spans="1:5">
      <c r="A1103" s="186">
        <v>2150805</v>
      </c>
      <c r="B1103" s="186" t="s">
        <v>960</v>
      </c>
      <c r="C1103" s="187">
        <v>8774</v>
      </c>
      <c r="D1103" s="184"/>
      <c r="E1103" s="190">
        <f t="shared" si="17"/>
        <v>8774</v>
      </c>
    </row>
    <row r="1104" s="34" customFormat="1" ht="17.1" customHeight="1" spans="1:5">
      <c r="A1104" s="186">
        <v>2150899</v>
      </c>
      <c r="B1104" s="186" t="s">
        <v>961</v>
      </c>
      <c r="C1104" s="187">
        <v>700</v>
      </c>
      <c r="D1104" s="184"/>
      <c r="E1104" s="190">
        <f t="shared" si="17"/>
        <v>700</v>
      </c>
    </row>
    <row r="1105" s="34" customFormat="1" ht="17.1" hidden="1" customHeight="1" spans="1:5">
      <c r="A1105" s="186">
        <v>21599</v>
      </c>
      <c r="B1105" s="189" t="s">
        <v>962</v>
      </c>
      <c r="C1105" s="187">
        <f>SUM(C1106:C1110)</f>
        <v>0</v>
      </c>
      <c r="D1105" s="187">
        <f>SUM(D1106:D1110)</f>
        <v>0</v>
      </c>
      <c r="E1105" s="188">
        <f t="shared" si="17"/>
        <v>0</v>
      </c>
    </row>
    <row r="1106" s="34" customFormat="1" ht="17.1" hidden="1" customHeight="1" spans="1:5">
      <c r="A1106" s="186">
        <v>2159901</v>
      </c>
      <c r="B1106" s="186" t="s">
        <v>963</v>
      </c>
      <c r="C1106" s="187">
        <v>0</v>
      </c>
      <c r="D1106" s="184"/>
      <c r="E1106" s="190">
        <f t="shared" si="17"/>
        <v>0</v>
      </c>
    </row>
    <row r="1107" s="34" customFormat="1" ht="17.1" hidden="1" customHeight="1" spans="1:5">
      <c r="A1107" s="186">
        <v>2159904</v>
      </c>
      <c r="B1107" s="186" t="s">
        <v>964</v>
      </c>
      <c r="C1107" s="187">
        <v>0</v>
      </c>
      <c r="D1107" s="184"/>
      <c r="E1107" s="190">
        <f t="shared" si="17"/>
        <v>0</v>
      </c>
    </row>
    <row r="1108" s="34" customFormat="1" ht="17.1" hidden="1" customHeight="1" spans="1:5">
      <c r="A1108" s="186">
        <v>2159905</v>
      </c>
      <c r="B1108" s="186" t="s">
        <v>965</v>
      </c>
      <c r="C1108" s="187">
        <v>0</v>
      </c>
      <c r="D1108" s="184"/>
      <c r="E1108" s="190">
        <f t="shared" si="17"/>
        <v>0</v>
      </c>
    </row>
    <row r="1109" s="34" customFormat="1" ht="17.1" hidden="1" customHeight="1" spans="1:5">
      <c r="A1109" s="186">
        <v>2159906</v>
      </c>
      <c r="B1109" s="186" t="s">
        <v>966</v>
      </c>
      <c r="C1109" s="187">
        <v>0</v>
      </c>
      <c r="D1109" s="184"/>
      <c r="E1109" s="190">
        <f t="shared" si="17"/>
        <v>0</v>
      </c>
    </row>
    <row r="1110" s="34" customFormat="1" ht="17.1" hidden="1" customHeight="1" spans="1:5">
      <c r="A1110" s="186">
        <v>2159999</v>
      </c>
      <c r="B1110" s="186" t="s">
        <v>967</v>
      </c>
      <c r="C1110" s="187">
        <v>0</v>
      </c>
      <c r="D1110" s="184"/>
      <c r="E1110" s="190">
        <f t="shared" si="17"/>
        <v>0</v>
      </c>
    </row>
    <row r="1111" s="34" customFormat="1" ht="17.1" customHeight="1" spans="1:5">
      <c r="A1111" s="186">
        <v>216</v>
      </c>
      <c r="B1111" s="189" t="s">
        <v>968</v>
      </c>
      <c r="C1111" s="187">
        <f>SUM(C1112,C1122,C1128)</f>
        <v>4246</v>
      </c>
      <c r="D1111" s="187">
        <f>SUM(D1112,D1122,D1128)</f>
        <v>0</v>
      </c>
      <c r="E1111" s="188">
        <f t="shared" si="17"/>
        <v>4246</v>
      </c>
    </row>
    <row r="1112" s="34" customFormat="1" ht="17.1" customHeight="1" spans="1:5">
      <c r="A1112" s="186">
        <v>21602</v>
      </c>
      <c r="B1112" s="189" t="s">
        <v>969</v>
      </c>
      <c r="C1112" s="187">
        <f>SUM(C1113:C1121)</f>
        <v>3706</v>
      </c>
      <c r="D1112" s="187">
        <f>SUM(D1113:D1121)</f>
        <v>0</v>
      </c>
      <c r="E1112" s="188">
        <f t="shared" si="17"/>
        <v>3706</v>
      </c>
    </row>
    <row r="1113" s="34" customFormat="1" ht="17.1" hidden="1" customHeight="1" spans="1:5">
      <c r="A1113" s="186">
        <v>2160201</v>
      </c>
      <c r="B1113" s="186" t="s">
        <v>128</v>
      </c>
      <c r="C1113" s="187">
        <v>0</v>
      </c>
      <c r="D1113" s="184"/>
      <c r="E1113" s="190">
        <f t="shared" si="17"/>
        <v>0</v>
      </c>
    </row>
    <row r="1114" s="34" customFormat="1" ht="17.1" hidden="1" customHeight="1" spans="1:5">
      <c r="A1114" s="186">
        <v>2160202</v>
      </c>
      <c r="B1114" s="186" t="s">
        <v>129</v>
      </c>
      <c r="C1114" s="187">
        <v>0</v>
      </c>
      <c r="D1114" s="184"/>
      <c r="E1114" s="190">
        <f t="shared" si="17"/>
        <v>0</v>
      </c>
    </row>
    <row r="1115" s="34" customFormat="1" ht="17.1" hidden="1" customHeight="1" spans="1:5">
      <c r="A1115" s="186">
        <v>2160203</v>
      </c>
      <c r="B1115" s="186" t="s">
        <v>130</v>
      </c>
      <c r="C1115" s="187">
        <v>0</v>
      </c>
      <c r="D1115" s="184"/>
      <c r="E1115" s="190">
        <f t="shared" si="17"/>
        <v>0</v>
      </c>
    </row>
    <row r="1116" s="34" customFormat="1" ht="17.1" hidden="1" customHeight="1" spans="1:5">
      <c r="A1116" s="186">
        <v>2160216</v>
      </c>
      <c r="B1116" s="186" t="s">
        <v>970</v>
      </c>
      <c r="C1116" s="187">
        <v>0</v>
      </c>
      <c r="D1116" s="184"/>
      <c r="E1116" s="190">
        <f t="shared" si="17"/>
        <v>0</v>
      </c>
    </row>
    <row r="1117" s="34" customFormat="1" ht="17.1" hidden="1" customHeight="1" spans="1:5">
      <c r="A1117" s="186">
        <v>2160217</v>
      </c>
      <c r="B1117" s="186" t="s">
        <v>971</v>
      </c>
      <c r="C1117" s="187">
        <v>0</v>
      </c>
      <c r="D1117" s="184"/>
      <c r="E1117" s="190">
        <f t="shared" si="17"/>
        <v>0</v>
      </c>
    </row>
    <row r="1118" s="34" customFormat="1" ht="17.1" hidden="1" customHeight="1" spans="1:5">
      <c r="A1118" s="186">
        <v>2160218</v>
      </c>
      <c r="B1118" s="186" t="s">
        <v>972</v>
      </c>
      <c r="C1118" s="187">
        <v>0</v>
      </c>
      <c r="D1118" s="184"/>
      <c r="E1118" s="190">
        <f t="shared" si="17"/>
        <v>0</v>
      </c>
    </row>
    <row r="1119" s="34" customFormat="1" ht="17.1" hidden="1" customHeight="1" spans="1:5">
      <c r="A1119" s="186">
        <v>2160219</v>
      </c>
      <c r="B1119" s="186" t="s">
        <v>973</v>
      </c>
      <c r="C1119" s="187">
        <v>0</v>
      </c>
      <c r="D1119" s="184"/>
      <c r="E1119" s="190">
        <f t="shared" si="17"/>
        <v>0</v>
      </c>
    </row>
    <row r="1120" s="34" customFormat="1" ht="17.1" hidden="1" customHeight="1" spans="1:5">
      <c r="A1120" s="186">
        <v>2160250</v>
      </c>
      <c r="B1120" s="186" t="s">
        <v>137</v>
      </c>
      <c r="C1120" s="187">
        <v>0</v>
      </c>
      <c r="D1120" s="184"/>
      <c r="E1120" s="190">
        <f t="shared" si="17"/>
        <v>0</v>
      </c>
    </row>
    <row r="1121" s="34" customFormat="1" ht="17.1" customHeight="1" spans="1:5">
      <c r="A1121" s="186">
        <v>2160299</v>
      </c>
      <c r="B1121" s="186" t="s">
        <v>974</v>
      </c>
      <c r="C1121" s="187">
        <v>3706</v>
      </c>
      <c r="D1121" s="184"/>
      <c r="E1121" s="190">
        <f t="shared" si="17"/>
        <v>3706</v>
      </c>
    </row>
    <row r="1122" s="34" customFormat="1" ht="17.1" hidden="1" customHeight="1" spans="1:5">
      <c r="A1122" s="186">
        <v>21606</v>
      </c>
      <c r="B1122" s="189" t="s">
        <v>975</v>
      </c>
      <c r="C1122" s="187">
        <f>SUM(C1123:C1127)</f>
        <v>0</v>
      </c>
      <c r="D1122" s="187">
        <f>SUM(D1123:D1127)</f>
        <v>0</v>
      </c>
      <c r="E1122" s="188">
        <f t="shared" si="17"/>
        <v>0</v>
      </c>
    </row>
    <row r="1123" s="34" customFormat="1" ht="17.1" hidden="1" customHeight="1" spans="1:5">
      <c r="A1123" s="186">
        <v>2160601</v>
      </c>
      <c r="B1123" s="186" t="s">
        <v>128</v>
      </c>
      <c r="C1123" s="187">
        <v>0</v>
      </c>
      <c r="D1123" s="184"/>
      <c r="E1123" s="190">
        <f t="shared" si="17"/>
        <v>0</v>
      </c>
    </row>
    <row r="1124" s="34" customFormat="1" ht="17.1" hidden="1" customHeight="1" spans="1:5">
      <c r="A1124" s="186">
        <v>2160602</v>
      </c>
      <c r="B1124" s="186" t="s">
        <v>129</v>
      </c>
      <c r="C1124" s="187">
        <v>0</v>
      </c>
      <c r="D1124" s="184"/>
      <c r="E1124" s="190">
        <f t="shared" si="17"/>
        <v>0</v>
      </c>
    </row>
    <row r="1125" s="34" customFormat="1" ht="17.1" hidden="1" customHeight="1" spans="1:5">
      <c r="A1125" s="186">
        <v>2160603</v>
      </c>
      <c r="B1125" s="186" t="s">
        <v>130</v>
      </c>
      <c r="C1125" s="187">
        <v>0</v>
      </c>
      <c r="D1125" s="184"/>
      <c r="E1125" s="190">
        <f t="shared" si="17"/>
        <v>0</v>
      </c>
    </row>
    <row r="1126" s="34" customFormat="1" ht="17.1" hidden="1" customHeight="1" spans="1:5">
      <c r="A1126" s="186">
        <v>2160607</v>
      </c>
      <c r="B1126" s="186" t="s">
        <v>976</v>
      </c>
      <c r="C1126" s="187">
        <v>0</v>
      </c>
      <c r="D1126" s="184"/>
      <c r="E1126" s="190">
        <f t="shared" si="17"/>
        <v>0</v>
      </c>
    </row>
    <row r="1127" s="34" customFormat="1" ht="17.1" hidden="1" customHeight="1" spans="1:5">
      <c r="A1127" s="186">
        <v>2160699</v>
      </c>
      <c r="B1127" s="186" t="s">
        <v>977</v>
      </c>
      <c r="C1127" s="187">
        <v>0</v>
      </c>
      <c r="D1127" s="184"/>
      <c r="E1127" s="190">
        <f t="shared" si="17"/>
        <v>0</v>
      </c>
    </row>
    <row r="1128" s="34" customFormat="1" ht="17.1" customHeight="1" spans="1:5">
      <c r="A1128" s="186">
        <v>21699</v>
      </c>
      <c r="B1128" s="189" t="s">
        <v>978</v>
      </c>
      <c r="C1128" s="187">
        <f>SUM(C1129:C1130)</f>
        <v>540</v>
      </c>
      <c r="D1128" s="187">
        <f>SUM(D1129:D1130)</f>
        <v>0</v>
      </c>
      <c r="E1128" s="188">
        <f t="shared" si="17"/>
        <v>540</v>
      </c>
    </row>
    <row r="1129" s="34" customFormat="1" ht="17.1" customHeight="1" spans="1:5">
      <c r="A1129" s="186">
        <v>2169901</v>
      </c>
      <c r="B1129" s="186" t="s">
        <v>979</v>
      </c>
      <c r="C1129" s="187">
        <v>540</v>
      </c>
      <c r="D1129" s="184"/>
      <c r="E1129" s="190">
        <f t="shared" si="17"/>
        <v>540</v>
      </c>
    </row>
    <row r="1130" s="34" customFormat="1" ht="17.1" hidden="1" customHeight="1" spans="1:5">
      <c r="A1130" s="186">
        <v>2169999</v>
      </c>
      <c r="B1130" s="186" t="s">
        <v>980</v>
      </c>
      <c r="C1130" s="187">
        <v>0</v>
      </c>
      <c r="D1130" s="184"/>
      <c r="E1130" s="190">
        <f t="shared" si="17"/>
        <v>0</v>
      </c>
    </row>
    <row r="1131" s="34" customFormat="1" ht="17.1" customHeight="1" spans="1:5">
      <c r="A1131" s="186">
        <v>217</v>
      </c>
      <c r="B1131" s="189" t="s">
        <v>981</v>
      </c>
      <c r="C1131" s="187">
        <f>SUM(C1132,C1139,C1149,C1155,C1158)</f>
        <v>2017</v>
      </c>
      <c r="D1131" s="187">
        <f>SUM(D1132,D1139,D1149,D1155,D1158)</f>
        <v>0</v>
      </c>
      <c r="E1131" s="188">
        <f t="shared" si="17"/>
        <v>2017</v>
      </c>
    </row>
    <row r="1132" s="34" customFormat="1" ht="17.1" customHeight="1" spans="1:5">
      <c r="A1132" s="186">
        <v>21701</v>
      </c>
      <c r="B1132" s="189" t="s">
        <v>982</v>
      </c>
      <c r="C1132" s="187">
        <f>SUM(C1133:C1138)</f>
        <v>48</v>
      </c>
      <c r="D1132" s="187">
        <f>SUM(D1133:D1138)</f>
        <v>0</v>
      </c>
      <c r="E1132" s="188">
        <f t="shared" si="17"/>
        <v>48</v>
      </c>
    </row>
    <row r="1133" s="34" customFormat="1" ht="17.1" customHeight="1" spans="1:5">
      <c r="A1133" s="186">
        <v>2170101</v>
      </c>
      <c r="B1133" s="186" t="s">
        <v>128</v>
      </c>
      <c r="C1133" s="187">
        <v>48</v>
      </c>
      <c r="D1133" s="184"/>
      <c r="E1133" s="190">
        <f t="shared" si="17"/>
        <v>48</v>
      </c>
    </row>
    <row r="1134" s="34" customFormat="1" ht="17.1" hidden="1" customHeight="1" spans="1:5">
      <c r="A1134" s="186">
        <v>2170102</v>
      </c>
      <c r="B1134" s="186" t="s">
        <v>129</v>
      </c>
      <c r="C1134" s="187">
        <v>0</v>
      </c>
      <c r="D1134" s="184"/>
      <c r="E1134" s="190">
        <f t="shared" si="17"/>
        <v>0</v>
      </c>
    </row>
    <row r="1135" s="34" customFormat="1" ht="17.1" hidden="1" customHeight="1" spans="1:5">
      <c r="A1135" s="186">
        <v>2170103</v>
      </c>
      <c r="B1135" s="186" t="s">
        <v>130</v>
      </c>
      <c r="C1135" s="187">
        <v>0</v>
      </c>
      <c r="D1135" s="184"/>
      <c r="E1135" s="190">
        <f t="shared" si="17"/>
        <v>0</v>
      </c>
    </row>
    <row r="1136" s="34" customFormat="1" ht="17.1" hidden="1" customHeight="1" spans="1:5">
      <c r="A1136" s="186">
        <v>2170104</v>
      </c>
      <c r="B1136" s="186" t="s">
        <v>983</v>
      </c>
      <c r="C1136" s="187">
        <v>0</v>
      </c>
      <c r="D1136" s="184"/>
      <c r="E1136" s="190">
        <f t="shared" si="17"/>
        <v>0</v>
      </c>
    </row>
    <row r="1137" s="34" customFormat="1" ht="17.1" hidden="1" customHeight="1" spans="1:5">
      <c r="A1137" s="186">
        <v>2170150</v>
      </c>
      <c r="B1137" s="186" t="s">
        <v>137</v>
      </c>
      <c r="C1137" s="187">
        <v>0</v>
      </c>
      <c r="D1137" s="184"/>
      <c r="E1137" s="190">
        <f t="shared" si="17"/>
        <v>0</v>
      </c>
    </row>
    <row r="1138" s="34" customFormat="1" ht="17.1" hidden="1" customHeight="1" spans="1:5">
      <c r="A1138" s="186">
        <v>2170199</v>
      </c>
      <c r="B1138" s="186" t="s">
        <v>984</v>
      </c>
      <c r="C1138" s="187">
        <v>0</v>
      </c>
      <c r="D1138" s="184"/>
      <c r="E1138" s="190">
        <f t="shared" si="17"/>
        <v>0</v>
      </c>
    </row>
    <row r="1139" s="34" customFormat="1" ht="17.1" hidden="1" customHeight="1" spans="1:5">
      <c r="A1139" s="186">
        <v>21702</v>
      </c>
      <c r="B1139" s="189" t="s">
        <v>985</v>
      </c>
      <c r="C1139" s="187">
        <f>SUM(C1140:C1148)</f>
        <v>0</v>
      </c>
      <c r="D1139" s="187">
        <f>SUM(D1140:D1148)</f>
        <v>0</v>
      </c>
      <c r="E1139" s="188">
        <f t="shared" si="17"/>
        <v>0</v>
      </c>
    </row>
    <row r="1140" s="34" customFormat="1" ht="17.1" hidden="1" customHeight="1" spans="1:5">
      <c r="A1140" s="186">
        <v>2170201</v>
      </c>
      <c r="B1140" s="186" t="s">
        <v>986</v>
      </c>
      <c r="C1140" s="187">
        <v>0</v>
      </c>
      <c r="D1140" s="184"/>
      <c r="E1140" s="190">
        <f t="shared" si="17"/>
        <v>0</v>
      </c>
    </row>
    <row r="1141" s="34" customFormat="1" ht="17.1" hidden="1" customHeight="1" spans="1:5">
      <c r="A1141" s="186">
        <v>2170202</v>
      </c>
      <c r="B1141" s="186" t="s">
        <v>987</v>
      </c>
      <c r="C1141" s="187">
        <v>0</v>
      </c>
      <c r="D1141" s="184"/>
      <c r="E1141" s="190">
        <f t="shared" si="17"/>
        <v>0</v>
      </c>
    </row>
    <row r="1142" s="34" customFormat="1" ht="17.1" hidden="1" customHeight="1" spans="1:5">
      <c r="A1142" s="186">
        <v>2170203</v>
      </c>
      <c r="B1142" s="186" t="s">
        <v>988</v>
      </c>
      <c r="C1142" s="187">
        <v>0</v>
      </c>
      <c r="D1142" s="184"/>
      <c r="E1142" s="190">
        <f t="shared" si="17"/>
        <v>0</v>
      </c>
    </row>
    <row r="1143" s="34" customFormat="1" ht="17.1" hidden="1" customHeight="1" spans="1:5">
      <c r="A1143" s="186">
        <v>2170204</v>
      </c>
      <c r="B1143" s="186" t="s">
        <v>989</v>
      </c>
      <c r="C1143" s="187">
        <v>0</v>
      </c>
      <c r="D1143" s="184"/>
      <c r="E1143" s="190">
        <f t="shared" si="17"/>
        <v>0</v>
      </c>
    </row>
    <row r="1144" s="34" customFormat="1" ht="17.1" hidden="1" customHeight="1" spans="1:5">
      <c r="A1144" s="186">
        <v>2170205</v>
      </c>
      <c r="B1144" s="186" t="s">
        <v>990</v>
      </c>
      <c r="C1144" s="187">
        <v>0</v>
      </c>
      <c r="D1144" s="184"/>
      <c r="E1144" s="190">
        <f t="shared" si="17"/>
        <v>0</v>
      </c>
    </row>
    <row r="1145" s="34" customFormat="1" ht="17.1" hidden="1" customHeight="1" spans="1:5">
      <c r="A1145" s="186">
        <v>2170206</v>
      </c>
      <c r="B1145" s="186" t="s">
        <v>991</v>
      </c>
      <c r="C1145" s="187">
        <v>0</v>
      </c>
      <c r="D1145" s="184"/>
      <c r="E1145" s="190">
        <f t="shared" si="17"/>
        <v>0</v>
      </c>
    </row>
    <row r="1146" s="34" customFormat="1" ht="17.1" hidden="1" customHeight="1" spans="1:5">
      <c r="A1146" s="186">
        <v>2170207</v>
      </c>
      <c r="B1146" s="186" t="s">
        <v>992</v>
      </c>
      <c r="C1146" s="187">
        <v>0</v>
      </c>
      <c r="D1146" s="184"/>
      <c r="E1146" s="190">
        <f t="shared" si="17"/>
        <v>0</v>
      </c>
    </row>
    <row r="1147" s="34" customFormat="1" ht="17.1" hidden="1" customHeight="1" spans="1:5">
      <c r="A1147" s="186">
        <v>2170208</v>
      </c>
      <c r="B1147" s="186" t="s">
        <v>993</v>
      </c>
      <c r="C1147" s="187">
        <v>0</v>
      </c>
      <c r="D1147" s="184"/>
      <c r="E1147" s="190">
        <f t="shared" si="17"/>
        <v>0</v>
      </c>
    </row>
    <row r="1148" s="34" customFormat="1" ht="17.1" hidden="1" customHeight="1" spans="1:5">
      <c r="A1148" s="186">
        <v>2170299</v>
      </c>
      <c r="B1148" s="186" t="s">
        <v>994</v>
      </c>
      <c r="C1148" s="187">
        <v>0</v>
      </c>
      <c r="D1148" s="184"/>
      <c r="E1148" s="190">
        <f t="shared" si="17"/>
        <v>0</v>
      </c>
    </row>
    <row r="1149" s="34" customFormat="1" ht="17.1" customHeight="1" spans="1:5">
      <c r="A1149" s="186">
        <v>21703</v>
      </c>
      <c r="B1149" s="189" t="s">
        <v>995</v>
      </c>
      <c r="C1149" s="187">
        <f>SUM(C1150:C1154)</f>
        <v>1969</v>
      </c>
      <c r="D1149" s="187">
        <f>SUM(D1150:D1154)</f>
        <v>0</v>
      </c>
      <c r="E1149" s="188">
        <f t="shared" si="17"/>
        <v>1969</v>
      </c>
    </row>
    <row r="1150" s="34" customFormat="1" ht="17.1" hidden="1" customHeight="1" spans="1:5">
      <c r="A1150" s="186">
        <v>2170301</v>
      </c>
      <c r="B1150" s="186" t="s">
        <v>996</v>
      </c>
      <c r="C1150" s="187">
        <v>0</v>
      </c>
      <c r="D1150" s="184"/>
      <c r="E1150" s="190">
        <f t="shared" si="17"/>
        <v>0</v>
      </c>
    </row>
    <row r="1151" s="34" customFormat="1" ht="17.1" hidden="1" customHeight="1" spans="1:5">
      <c r="A1151" s="186">
        <v>2170302</v>
      </c>
      <c r="B1151" s="186" t="s">
        <v>997</v>
      </c>
      <c r="C1151" s="187">
        <v>0</v>
      </c>
      <c r="D1151" s="184"/>
      <c r="E1151" s="190">
        <f t="shared" si="17"/>
        <v>0</v>
      </c>
    </row>
    <row r="1152" s="34" customFormat="1" ht="17.1" hidden="1" customHeight="1" spans="1:5">
      <c r="A1152" s="186">
        <v>2170303</v>
      </c>
      <c r="B1152" s="186" t="s">
        <v>998</v>
      </c>
      <c r="C1152" s="187">
        <v>0</v>
      </c>
      <c r="D1152" s="184"/>
      <c r="E1152" s="190">
        <f t="shared" si="17"/>
        <v>0</v>
      </c>
    </row>
    <row r="1153" s="34" customFormat="1" ht="17.1" hidden="1" customHeight="1" spans="1:5">
      <c r="A1153" s="186">
        <v>2170304</v>
      </c>
      <c r="B1153" s="186" t="s">
        <v>999</v>
      </c>
      <c r="C1153" s="187">
        <v>0</v>
      </c>
      <c r="D1153" s="184"/>
      <c r="E1153" s="190">
        <f t="shared" si="17"/>
        <v>0</v>
      </c>
    </row>
    <row r="1154" s="34" customFormat="1" ht="17.1" customHeight="1" spans="1:5">
      <c r="A1154" s="186">
        <v>2170399</v>
      </c>
      <c r="B1154" s="186" t="s">
        <v>1000</v>
      </c>
      <c r="C1154" s="187">
        <v>1969</v>
      </c>
      <c r="D1154" s="184"/>
      <c r="E1154" s="190">
        <f t="shared" si="17"/>
        <v>1969</v>
      </c>
    </row>
    <row r="1155" s="34" customFormat="1" ht="17.1" hidden="1" customHeight="1" spans="1:5">
      <c r="A1155" s="186">
        <v>21704</v>
      </c>
      <c r="B1155" s="189" t="s">
        <v>1001</v>
      </c>
      <c r="C1155" s="187">
        <f>SUM(C1156:C1157)</f>
        <v>0</v>
      </c>
      <c r="D1155" s="187">
        <f>SUM(D1156:D1157)</f>
        <v>0</v>
      </c>
      <c r="E1155" s="188">
        <f t="shared" si="17"/>
        <v>0</v>
      </c>
    </row>
    <row r="1156" s="34" customFormat="1" ht="17.1" hidden="1" customHeight="1" spans="1:5">
      <c r="A1156" s="186">
        <v>2170401</v>
      </c>
      <c r="B1156" s="186" t="s">
        <v>1002</v>
      </c>
      <c r="C1156" s="187">
        <v>0</v>
      </c>
      <c r="D1156" s="184"/>
      <c r="E1156" s="190">
        <f t="shared" si="17"/>
        <v>0</v>
      </c>
    </row>
    <row r="1157" s="34" customFormat="1" ht="17.1" hidden="1" customHeight="1" spans="1:5">
      <c r="A1157" s="186">
        <v>2170499</v>
      </c>
      <c r="B1157" s="186" t="s">
        <v>1003</v>
      </c>
      <c r="C1157" s="187">
        <v>0</v>
      </c>
      <c r="D1157" s="184"/>
      <c r="E1157" s="190">
        <f t="shared" si="17"/>
        <v>0</v>
      </c>
    </row>
    <row r="1158" s="34" customFormat="1" ht="17.1" hidden="1" customHeight="1" spans="1:5">
      <c r="A1158" s="186">
        <v>21799</v>
      </c>
      <c r="B1158" s="189" t="s">
        <v>1004</v>
      </c>
      <c r="C1158" s="187">
        <f>C1159</f>
        <v>0</v>
      </c>
      <c r="D1158" s="187">
        <f>D1159</f>
        <v>0</v>
      </c>
      <c r="E1158" s="188">
        <f t="shared" ref="E1158:E1221" si="18">C1158-D1158</f>
        <v>0</v>
      </c>
    </row>
    <row r="1159" s="34" customFormat="1" ht="17.1" hidden="1" customHeight="1" spans="1:5">
      <c r="A1159" s="186">
        <v>2179901</v>
      </c>
      <c r="B1159" s="186" t="s">
        <v>1005</v>
      </c>
      <c r="C1159" s="187">
        <v>0</v>
      </c>
      <c r="D1159" s="184"/>
      <c r="E1159" s="190">
        <f t="shared" si="18"/>
        <v>0</v>
      </c>
    </row>
    <row r="1160" s="34" customFormat="1" ht="17.1" customHeight="1" spans="1:5">
      <c r="A1160" s="186">
        <v>219</v>
      </c>
      <c r="B1160" s="189" t="s">
        <v>1006</v>
      </c>
      <c r="C1160" s="187">
        <f>SUM(C1161:C1169)</f>
        <v>400</v>
      </c>
      <c r="D1160" s="187">
        <f>SUM(D1161:D1169)</f>
        <v>0</v>
      </c>
      <c r="E1160" s="188">
        <f t="shared" si="18"/>
        <v>400</v>
      </c>
    </row>
    <row r="1161" s="34" customFormat="1" ht="17.1" hidden="1" customHeight="1" spans="1:5">
      <c r="A1161" s="186">
        <v>21901</v>
      </c>
      <c r="B1161" s="189" t="s">
        <v>1007</v>
      </c>
      <c r="C1161" s="187">
        <v>0</v>
      </c>
      <c r="D1161" s="187">
        <v>0</v>
      </c>
      <c r="E1161" s="188">
        <f t="shared" si="18"/>
        <v>0</v>
      </c>
    </row>
    <row r="1162" s="34" customFormat="1" ht="17.1" hidden="1" customHeight="1" spans="1:5">
      <c r="A1162" s="186">
        <v>21902</v>
      </c>
      <c r="B1162" s="189" t="s">
        <v>1008</v>
      </c>
      <c r="C1162" s="187">
        <v>0</v>
      </c>
      <c r="D1162" s="187">
        <v>0</v>
      </c>
      <c r="E1162" s="188">
        <f t="shared" si="18"/>
        <v>0</v>
      </c>
    </row>
    <row r="1163" s="34" customFormat="1" ht="17.1" hidden="1" customHeight="1" spans="1:5">
      <c r="A1163" s="186">
        <v>21903</v>
      </c>
      <c r="B1163" s="189" t="s">
        <v>1009</v>
      </c>
      <c r="C1163" s="187">
        <v>0</v>
      </c>
      <c r="D1163" s="187">
        <v>0</v>
      </c>
      <c r="E1163" s="188">
        <f t="shared" si="18"/>
        <v>0</v>
      </c>
    </row>
    <row r="1164" s="34" customFormat="1" ht="17.1" hidden="1" customHeight="1" spans="1:5">
      <c r="A1164" s="186">
        <v>21904</v>
      </c>
      <c r="B1164" s="189" t="s">
        <v>1010</v>
      </c>
      <c r="C1164" s="187">
        <v>0</v>
      </c>
      <c r="D1164" s="187">
        <v>0</v>
      </c>
      <c r="E1164" s="188">
        <f t="shared" si="18"/>
        <v>0</v>
      </c>
    </row>
    <row r="1165" s="34" customFormat="1" ht="17.1" hidden="1" customHeight="1" spans="1:5">
      <c r="A1165" s="186">
        <v>21905</v>
      </c>
      <c r="B1165" s="189" t="s">
        <v>1011</v>
      </c>
      <c r="C1165" s="187">
        <v>0</v>
      </c>
      <c r="D1165" s="187">
        <v>0</v>
      </c>
      <c r="E1165" s="188">
        <f t="shared" si="18"/>
        <v>0</v>
      </c>
    </row>
    <row r="1166" s="34" customFormat="1" ht="17.1" hidden="1" customHeight="1" spans="1:5">
      <c r="A1166" s="186">
        <v>21906</v>
      </c>
      <c r="B1166" s="189" t="s">
        <v>764</v>
      </c>
      <c r="C1166" s="187">
        <v>0</v>
      </c>
      <c r="D1166" s="187">
        <v>0</v>
      </c>
      <c r="E1166" s="188">
        <f t="shared" si="18"/>
        <v>0</v>
      </c>
    </row>
    <row r="1167" s="34" customFormat="1" ht="17.1" hidden="1" customHeight="1" spans="1:5">
      <c r="A1167" s="186">
        <v>21907</v>
      </c>
      <c r="B1167" s="189" t="s">
        <v>1012</v>
      </c>
      <c r="C1167" s="187">
        <v>0</v>
      </c>
      <c r="D1167" s="187">
        <v>0</v>
      </c>
      <c r="E1167" s="188">
        <f t="shared" si="18"/>
        <v>0</v>
      </c>
    </row>
    <row r="1168" s="34" customFormat="1" ht="17.1" hidden="1" customHeight="1" spans="1:5">
      <c r="A1168" s="186">
        <v>21908</v>
      </c>
      <c r="B1168" s="189" t="s">
        <v>1013</v>
      </c>
      <c r="C1168" s="187">
        <v>0</v>
      </c>
      <c r="D1168" s="187">
        <v>0</v>
      </c>
      <c r="E1168" s="188">
        <f t="shared" si="18"/>
        <v>0</v>
      </c>
    </row>
    <row r="1169" s="34" customFormat="1" ht="17.1" customHeight="1" spans="1:5">
      <c r="A1169" s="186">
        <v>21999</v>
      </c>
      <c r="B1169" s="189" t="s">
        <v>1014</v>
      </c>
      <c r="C1169" s="187">
        <v>400</v>
      </c>
      <c r="D1169" s="187"/>
      <c r="E1169" s="188">
        <f t="shared" si="18"/>
        <v>400</v>
      </c>
    </row>
    <row r="1170" s="34" customFormat="1" ht="17.1" customHeight="1" spans="1:5">
      <c r="A1170" s="186">
        <v>220</v>
      </c>
      <c r="B1170" s="189" t="s">
        <v>1015</v>
      </c>
      <c r="C1170" s="187">
        <f>SUM(C1171,C1190,C1209,C1218,C1233)</f>
        <v>10048</v>
      </c>
      <c r="D1170" s="187">
        <f>SUM(D1171,D1190,D1209,D1218,D1233)</f>
        <v>0</v>
      </c>
      <c r="E1170" s="188">
        <f t="shared" si="18"/>
        <v>10048</v>
      </c>
    </row>
    <row r="1171" s="34" customFormat="1" ht="17.1" customHeight="1" spans="1:5">
      <c r="A1171" s="186">
        <v>22001</v>
      </c>
      <c r="B1171" s="189" t="s">
        <v>1016</v>
      </c>
      <c r="C1171" s="187">
        <f>SUM(C1172:C1189)</f>
        <v>10018</v>
      </c>
      <c r="D1171" s="187">
        <f>SUM(D1172:D1189)</f>
        <v>0</v>
      </c>
      <c r="E1171" s="188">
        <f t="shared" si="18"/>
        <v>10018</v>
      </c>
    </row>
    <row r="1172" s="34" customFormat="1" ht="17.1" customHeight="1" spans="1:5">
      <c r="A1172" s="186">
        <v>2200101</v>
      </c>
      <c r="B1172" s="186" t="s">
        <v>128</v>
      </c>
      <c r="C1172" s="187">
        <v>304</v>
      </c>
      <c r="D1172" s="184"/>
      <c r="E1172" s="190">
        <f t="shared" si="18"/>
        <v>304</v>
      </c>
    </row>
    <row r="1173" s="34" customFormat="1" ht="17.1" hidden="1" customHeight="1" spans="1:5">
      <c r="A1173" s="186">
        <v>2200102</v>
      </c>
      <c r="B1173" s="186" t="s">
        <v>129</v>
      </c>
      <c r="C1173" s="187">
        <v>0</v>
      </c>
      <c r="D1173" s="184"/>
      <c r="E1173" s="190">
        <f t="shared" si="18"/>
        <v>0</v>
      </c>
    </row>
    <row r="1174" s="34" customFormat="1" ht="17.1" hidden="1" customHeight="1" spans="1:5">
      <c r="A1174" s="186">
        <v>2200103</v>
      </c>
      <c r="B1174" s="186" t="s">
        <v>130</v>
      </c>
      <c r="C1174" s="187">
        <v>0</v>
      </c>
      <c r="D1174" s="184"/>
      <c r="E1174" s="190">
        <f t="shared" si="18"/>
        <v>0</v>
      </c>
    </row>
    <row r="1175" s="34" customFormat="1" ht="17.1" customHeight="1" spans="1:5">
      <c r="A1175" s="186">
        <v>2200104</v>
      </c>
      <c r="B1175" s="186" t="s">
        <v>1017</v>
      </c>
      <c r="C1175" s="187">
        <v>1341</v>
      </c>
      <c r="D1175" s="184"/>
      <c r="E1175" s="190">
        <f t="shared" si="18"/>
        <v>1341</v>
      </c>
    </row>
    <row r="1176" s="34" customFormat="1" ht="17.1" hidden="1" customHeight="1" spans="1:5">
      <c r="A1176" s="186">
        <v>2200105</v>
      </c>
      <c r="B1176" s="186" t="s">
        <v>1018</v>
      </c>
      <c r="C1176" s="187">
        <v>0</v>
      </c>
      <c r="D1176" s="184"/>
      <c r="E1176" s="190">
        <f t="shared" si="18"/>
        <v>0</v>
      </c>
    </row>
    <row r="1177" s="34" customFormat="1" ht="17.1" hidden="1" customHeight="1" spans="1:5">
      <c r="A1177" s="186">
        <v>2200106</v>
      </c>
      <c r="B1177" s="186" t="s">
        <v>1019</v>
      </c>
      <c r="C1177" s="187">
        <v>0</v>
      </c>
      <c r="D1177" s="184"/>
      <c r="E1177" s="190">
        <f t="shared" si="18"/>
        <v>0</v>
      </c>
    </row>
    <row r="1178" s="34" customFormat="1" ht="17.1" hidden="1" customHeight="1" spans="1:5">
      <c r="A1178" s="186">
        <v>2200107</v>
      </c>
      <c r="B1178" s="186" t="s">
        <v>1020</v>
      </c>
      <c r="C1178" s="187">
        <v>0</v>
      </c>
      <c r="D1178" s="184"/>
      <c r="E1178" s="190">
        <f t="shared" si="18"/>
        <v>0</v>
      </c>
    </row>
    <row r="1179" s="34" customFormat="1" ht="17.1" hidden="1" customHeight="1" spans="1:5">
      <c r="A1179" s="186">
        <v>2200108</v>
      </c>
      <c r="B1179" s="186" t="s">
        <v>1021</v>
      </c>
      <c r="C1179" s="187">
        <v>0</v>
      </c>
      <c r="D1179" s="184"/>
      <c r="E1179" s="190">
        <f t="shared" si="18"/>
        <v>0</v>
      </c>
    </row>
    <row r="1180" s="34" customFormat="1" ht="17.1" hidden="1" customHeight="1" spans="1:5">
      <c r="A1180" s="186">
        <v>2200109</v>
      </c>
      <c r="B1180" s="186" t="s">
        <v>1022</v>
      </c>
      <c r="C1180" s="187">
        <v>0</v>
      </c>
      <c r="D1180" s="184"/>
      <c r="E1180" s="190">
        <f t="shared" si="18"/>
        <v>0</v>
      </c>
    </row>
    <row r="1181" s="34" customFormat="1" ht="17.1" hidden="1" customHeight="1" spans="1:5">
      <c r="A1181" s="186">
        <v>2200110</v>
      </c>
      <c r="B1181" s="186" t="s">
        <v>1023</v>
      </c>
      <c r="C1181" s="187">
        <v>0</v>
      </c>
      <c r="D1181" s="184"/>
      <c r="E1181" s="190">
        <f t="shared" si="18"/>
        <v>0</v>
      </c>
    </row>
    <row r="1182" s="34" customFormat="1" ht="17.1" hidden="1" customHeight="1" spans="1:5">
      <c r="A1182" s="186">
        <v>2200112</v>
      </c>
      <c r="B1182" s="186" t="s">
        <v>1024</v>
      </c>
      <c r="C1182" s="187">
        <v>0</v>
      </c>
      <c r="D1182" s="184"/>
      <c r="E1182" s="190">
        <f t="shared" si="18"/>
        <v>0</v>
      </c>
    </row>
    <row r="1183" s="34" customFormat="1" ht="17.1" customHeight="1" spans="1:5">
      <c r="A1183" s="186">
        <v>2200113</v>
      </c>
      <c r="B1183" s="186" t="s">
        <v>1025</v>
      </c>
      <c r="C1183" s="187">
        <v>97</v>
      </c>
      <c r="D1183" s="184"/>
      <c r="E1183" s="190">
        <f t="shared" si="18"/>
        <v>97</v>
      </c>
    </row>
    <row r="1184" s="34" customFormat="1" ht="17.1" hidden="1" customHeight="1" spans="1:5">
      <c r="A1184" s="186">
        <v>2200114</v>
      </c>
      <c r="B1184" s="186" t="s">
        <v>1026</v>
      </c>
      <c r="C1184" s="187">
        <v>0</v>
      </c>
      <c r="D1184" s="184"/>
      <c r="E1184" s="190">
        <f t="shared" si="18"/>
        <v>0</v>
      </c>
    </row>
    <row r="1185" s="34" customFormat="1" ht="17.1" hidden="1" customHeight="1" spans="1:5">
      <c r="A1185" s="186">
        <v>2200115</v>
      </c>
      <c r="B1185" s="186" t="s">
        <v>1027</v>
      </c>
      <c r="C1185" s="187">
        <v>0</v>
      </c>
      <c r="D1185" s="184"/>
      <c r="E1185" s="190">
        <f t="shared" si="18"/>
        <v>0</v>
      </c>
    </row>
    <row r="1186" s="34" customFormat="1" ht="17.1" hidden="1" customHeight="1" spans="1:5">
      <c r="A1186" s="186">
        <v>2200116</v>
      </c>
      <c r="B1186" s="186" t="s">
        <v>1028</v>
      </c>
      <c r="C1186" s="187">
        <v>0</v>
      </c>
      <c r="D1186" s="184"/>
      <c r="E1186" s="190">
        <f t="shared" si="18"/>
        <v>0</v>
      </c>
    </row>
    <row r="1187" s="34" customFormat="1" ht="17.1" hidden="1" customHeight="1" spans="1:5">
      <c r="A1187" s="186">
        <v>2200119</v>
      </c>
      <c r="B1187" s="186" t="s">
        <v>1029</v>
      </c>
      <c r="C1187" s="187">
        <v>0</v>
      </c>
      <c r="D1187" s="184"/>
      <c r="E1187" s="190">
        <f t="shared" si="18"/>
        <v>0</v>
      </c>
    </row>
    <row r="1188" s="34" customFormat="1" ht="17.1" customHeight="1" spans="1:5">
      <c r="A1188" s="186">
        <v>2200150</v>
      </c>
      <c r="B1188" s="186" t="s">
        <v>137</v>
      </c>
      <c r="C1188" s="187">
        <v>4276</v>
      </c>
      <c r="D1188" s="184"/>
      <c r="E1188" s="190">
        <f t="shared" si="18"/>
        <v>4276</v>
      </c>
    </row>
    <row r="1189" s="34" customFormat="1" ht="17.1" customHeight="1" spans="1:5">
      <c r="A1189" s="186">
        <v>2200199</v>
      </c>
      <c r="B1189" s="186" t="s">
        <v>1030</v>
      </c>
      <c r="C1189" s="187">
        <v>4000</v>
      </c>
      <c r="D1189" s="184"/>
      <c r="E1189" s="190">
        <f t="shared" si="18"/>
        <v>4000</v>
      </c>
    </row>
    <row r="1190" s="34" customFormat="1" ht="17.1" hidden="1" customHeight="1" spans="1:5">
      <c r="A1190" s="186">
        <v>22002</v>
      </c>
      <c r="B1190" s="189" t="s">
        <v>1031</v>
      </c>
      <c r="C1190" s="187">
        <f>SUM(C1191:C1208)</f>
        <v>0</v>
      </c>
      <c r="D1190" s="187">
        <f>SUM(D1191:D1208)</f>
        <v>0</v>
      </c>
      <c r="E1190" s="188">
        <f t="shared" si="18"/>
        <v>0</v>
      </c>
    </row>
    <row r="1191" s="34" customFormat="1" ht="17.1" hidden="1" customHeight="1" spans="1:5">
      <c r="A1191" s="186">
        <v>2200201</v>
      </c>
      <c r="B1191" s="186" t="s">
        <v>128</v>
      </c>
      <c r="C1191" s="187">
        <v>0</v>
      </c>
      <c r="D1191" s="184"/>
      <c r="E1191" s="190">
        <f t="shared" si="18"/>
        <v>0</v>
      </c>
    </row>
    <row r="1192" s="34" customFormat="1" ht="17.1" hidden="1" customHeight="1" spans="1:5">
      <c r="A1192" s="186">
        <v>2200202</v>
      </c>
      <c r="B1192" s="186" t="s">
        <v>129</v>
      </c>
      <c r="C1192" s="187">
        <v>0</v>
      </c>
      <c r="D1192" s="184"/>
      <c r="E1192" s="190">
        <f t="shared" si="18"/>
        <v>0</v>
      </c>
    </row>
    <row r="1193" s="34" customFormat="1" ht="17.1" hidden="1" customHeight="1" spans="1:5">
      <c r="A1193" s="186">
        <v>2200203</v>
      </c>
      <c r="B1193" s="186" t="s">
        <v>130</v>
      </c>
      <c r="C1193" s="187">
        <v>0</v>
      </c>
      <c r="D1193" s="184"/>
      <c r="E1193" s="190">
        <f t="shared" si="18"/>
        <v>0</v>
      </c>
    </row>
    <row r="1194" s="34" customFormat="1" ht="17.1" hidden="1" customHeight="1" spans="1:5">
      <c r="A1194" s="186">
        <v>2200204</v>
      </c>
      <c r="B1194" s="186" t="s">
        <v>1032</v>
      </c>
      <c r="C1194" s="187">
        <v>0</v>
      </c>
      <c r="D1194" s="184"/>
      <c r="E1194" s="190">
        <f t="shared" si="18"/>
        <v>0</v>
      </c>
    </row>
    <row r="1195" s="34" customFormat="1" ht="17.1" hidden="1" customHeight="1" spans="1:5">
      <c r="A1195" s="186">
        <v>2200205</v>
      </c>
      <c r="B1195" s="186" t="s">
        <v>1033</v>
      </c>
      <c r="C1195" s="187">
        <v>0</v>
      </c>
      <c r="D1195" s="184"/>
      <c r="E1195" s="190">
        <f t="shared" si="18"/>
        <v>0</v>
      </c>
    </row>
    <row r="1196" s="34" customFormat="1" ht="17.1" hidden="1" customHeight="1" spans="1:5">
      <c r="A1196" s="186">
        <v>2200206</v>
      </c>
      <c r="B1196" s="186" t="s">
        <v>1034</v>
      </c>
      <c r="C1196" s="187">
        <v>0</v>
      </c>
      <c r="D1196" s="184"/>
      <c r="E1196" s="190">
        <f t="shared" si="18"/>
        <v>0</v>
      </c>
    </row>
    <row r="1197" s="34" customFormat="1" ht="17.1" hidden="1" customHeight="1" spans="1:5">
      <c r="A1197" s="186">
        <v>2200207</v>
      </c>
      <c r="B1197" s="186" t="s">
        <v>1035</v>
      </c>
      <c r="C1197" s="187">
        <v>0</v>
      </c>
      <c r="D1197" s="184"/>
      <c r="E1197" s="190">
        <f t="shared" si="18"/>
        <v>0</v>
      </c>
    </row>
    <row r="1198" s="34" customFormat="1" ht="17.1" hidden="1" customHeight="1" spans="1:5">
      <c r="A1198" s="186">
        <v>2200208</v>
      </c>
      <c r="B1198" s="186" t="s">
        <v>1036</v>
      </c>
      <c r="C1198" s="187">
        <v>0</v>
      </c>
      <c r="D1198" s="184"/>
      <c r="E1198" s="190">
        <f t="shared" si="18"/>
        <v>0</v>
      </c>
    </row>
    <row r="1199" s="34" customFormat="1" ht="17.1" hidden="1" customHeight="1" spans="1:5">
      <c r="A1199" s="186">
        <v>2200209</v>
      </c>
      <c r="B1199" s="186" t="s">
        <v>1037</v>
      </c>
      <c r="C1199" s="187">
        <v>0</v>
      </c>
      <c r="D1199" s="184"/>
      <c r="E1199" s="190">
        <f t="shared" si="18"/>
        <v>0</v>
      </c>
    </row>
    <row r="1200" s="34" customFormat="1" ht="17.1" hidden="1" customHeight="1" spans="1:5">
      <c r="A1200" s="186">
        <v>2200210</v>
      </c>
      <c r="B1200" s="186" t="s">
        <v>1038</v>
      </c>
      <c r="C1200" s="187">
        <v>0</v>
      </c>
      <c r="D1200" s="184"/>
      <c r="E1200" s="190">
        <f t="shared" si="18"/>
        <v>0</v>
      </c>
    </row>
    <row r="1201" s="34" customFormat="1" ht="17.1" hidden="1" customHeight="1" spans="1:5">
      <c r="A1201" s="186">
        <v>2200211</v>
      </c>
      <c r="B1201" s="186" t="s">
        <v>1039</v>
      </c>
      <c r="C1201" s="187">
        <v>0</v>
      </c>
      <c r="D1201" s="184"/>
      <c r="E1201" s="190">
        <f t="shared" si="18"/>
        <v>0</v>
      </c>
    </row>
    <row r="1202" s="34" customFormat="1" ht="17.1" hidden="1" customHeight="1" spans="1:5">
      <c r="A1202" s="186">
        <v>2200212</v>
      </c>
      <c r="B1202" s="186" t="s">
        <v>1040</v>
      </c>
      <c r="C1202" s="187">
        <v>0</v>
      </c>
      <c r="D1202" s="184"/>
      <c r="E1202" s="190">
        <f t="shared" si="18"/>
        <v>0</v>
      </c>
    </row>
    <row r="1203" s="34" customFormat="1" ht="17.1" hidden="1" customHeight="1" spans="1:5">
      <c r="A1203" s="186">
        <v>2200213</v>
      </c>
      <c r="B1203" s="186" t="s">
        <v>1041</v>
      </c>
      <c r="C1203" s="187">
        <v>0</v>
      </c>
      <c r="D1203" s="184"/>
      <c r="E1203" s="190">
        <f t="shared" si="18"/>
        <v>0</v>
      </c>
    </row>
    <row r="1204" s="34" customFormat="1" ht="17.1" hidden="1" customHeight="1" spans="1:5">
      <c r="A1204" s="186">
        <v>2200215</v>
      </c>
      <c r="B1204" s="186" t="s">
        <v>1042</v>
      </c>
      <c r="C1204" s="187">
        <v>0</v>
      </c>
      <c r="D1204" s="184"/>
      <c r="E1204" s="190">
        <f t="shared" si="18"/>
        <v>0</v>
      </c>
    </row>
    <row r="1205" s="34" customFormat="1" ht="17.1" hidden="1" customHeight="1" spans="1:5">
      <c r="A1205" s="186">
        <v>2200217</v>
      </c>
      <c r="B1205" s="186" t="s">
        <v>1043</v>
      </c>
      <c r="C1205" s="187">
        <v>0</v>
      </c>
      <c r="D1205" s="184"/>
      <c r="E1205" s="190">
        <f t="shared" si="18"/>
        <v>0</v>
      </c>
    </row>
    <row r="1206" s="34" customFormat="1" ht="17.1" hidden="1" customHeight="1" spans="1:5">
      <c r="A1206" s="186">
        <v>2200218</v>
      </c>
      <c r="B1206" s="186" t="s">
        <v>1044</v>
      </c>
      <c r="C1206" s="187">
        <v>0</v>
      </c>
      <c r="D1206" s="184"/>
      <c r="E1206" s="190">
        <f t="shared" si="18"/>
        <v>0</v>
      </c>
    </row>
    <row r="1207" s="34" customFormat="1" ht="17.1" hidden="1" customHeight="1" spans="1:5">
      <c r="A1207" s="186">
        <v>2200250</v>
      </c>
      <c r="B1207" s="186" t="s">
        <v>137</v>
      </c>
      <c r="C1207" s="187">
        <v>0</v>
      </c>
      <c r="D1207" s="184"/>
      <c r="E1207" s="190">
        <f t="shared" si="18"/>
        <v>0</v>
      </c>
    </row>
    <row r="1208" s="34" customFormat="1" ht="17.1" hidden="1" customHeight="1" spans="1:5">
      <c r="A1208" s="186">
        <v>2200299</v>
      </c>
      <c r="B1208" s="186" t="s">
        <v>1045</v>
      </c>
      <c r="C1208" s="187">
        <v>0</v>
      </c>
      <c r="D1208" s="184"/>
      <c r="E1208" s="190">
        <f t="shared" si="18"/>
        <v>0</v>
      </c>
    </row>
    <row r="1209" s="34" customFormat="1" ht="17.1" hidden="1" customHeight="1" spans="1:5">
      <c r="A1209" s="186">
        <v>22003</v>
      </c>
      <c r="B1209" s="189" t="s">
        <v>1046</v>
      </c>
      <c r="C1209" s="187">
        <f>SUM(C1210:C1217)</f>
        <v>0</v>
      </c>
      <c r="D1209" s="187">
        <f>SUM(D1210:D1217)</f>
        <v>0</v>
      </c>
      <c r="E1209" s="188">
        <f t="shared" si="18"/>
        <v>0</v>
      </c>
    </row>
    <row r="1210" s="34" customFormat="1" ht="17.1" hidden="1" customHeight="1" spans="1:5">
      <c r="A1210" s="186">
        <v>2200301</v>
      </c>
      <c r="B1210" s="186" t="s">
        <v>128</v>
      </c>
      <c r="C1210" s="187">
        <v>0</v>
      </c>
      <c r="D1210" s="184"/>
      <c r="E1210" s="190">
        <f t="shared" si="18"/>
        <v>0</v>
      </c>
    </row>
    <row r="1211" s="34" customFormat="1" ht="17.1" hidden="1" customHeight="1" spans="1:5">
      <c r="A1211" s="186">
        <v>2200302</v>
      </c>
      <c r="B1211" s="186" t="s">
        <v>129</v>
      </c>
      <c r="C1211" s="187">
        <v>0</v>
      </c>
      <c r="D1211" s="184"/>
      <c r="E1211" s="190">
        <f t="shared" si="18"/>
        <v>0</v>
      </c>
    </row>
    <row r="1212" s="34" customFormat="1" ht="17.1" hidden="1" customHeight="1" spans="1:5">
      <c r="A1212" s="186">
        <v>2200303</v>
      </c>
      <c r="B1212" s="186" t="s">
        <v>130</v>
      </c>
      <c r="C1212" s="187">
        <v>0</v>
      </c>
      <c r="D1212" s="184"/>
      <c r="E1212" s="190">
        <f t="shared" si="18"/>
        <v>0</v>
      </c>
    </row>
    <row r="1213" s="34" customFormat="1" ht="17.1" hidden="1" customHeight="1" spans="1:5">
      <c r="A1213" s="186">
        <v>2200304</v>
      </c>
      <c r="B1213" s="186" t="s">
        <v>1047</v>
      </c>
      <c r="C1213" s="187">
        <v>0</v>
      </c>
      <c r="D1213" s="184"/>
      <c r="E1213" s="190">
        <f t="shared" si="18"/>
        <v>0</v>
      </c>
    </row>
    <row r="1214" s="34" customFormat="1" ht="17.1" hidden="1" customHeight="1" spans="1:5">
      <c r="A1214" s="186">
        <v>2200305</v>
      </c>
      <c r="B1214" s="186" t="s">
        <v>1048</v>
      </c>
      <c r="C1214" s="187">
        <v>0</v>
      </c>
      <c r="D1214" s="184"/>
      <c r="E1214" s="190">
        <f t="shared" si="18"/>
        <v>0</v>
      </c>
    </row>
    <row r="1215" s="34" customFormat="1" ht="17.1" hidden="1" customHeight="1" spans="1:5">
      <c r="A1215" s="186">
        <v>2200306</v>
      </c>
      <c r="B1215" s="186" t="s">
        <v>1049</v>
      </c>
      <c r="C1215" s="187">
        <v>0</v>
      </c>
      <c r="D1215" s="184"/>
      <c r="E1215" s="190">
        <f t="shared" si="18"/>
        <v>0</v>
      </c>
    </row>
    <row r="1216" s="34" customFormat="1" ht="17.1" hidden="1" customHeight="1" spans="1:5">
      <c r="A1216" s="186">
        <v>2200350</v>
      </c>
      <c r="B1216" s="186" t="s">
        <v>137</v>
      </c>
      <c r="C1216" s="187">
        <v>0</v>
      </c>
      <c r="D1216" s="184"/>
      <c r="E1216" s="190">
        <f t="shared" si="18"/>
        <v>0</v>
      </c>
    </row>
    <row r="1217" s="34" customFormat="1" ht="17.1" hidden="1" customHeight="1" spans="1:5">
      <c r="A1217" s="186">
        <v>2200399</v>
      </c>
      <c r="B1217" s="186" t="s">
        <v>1050</v>
      </c>
      <c r="C1217" s="187">
        <v>0</v>
      </c>
      <c r="D1217" s="184"/>
      <c r="E1217" s="190">
        <f t="shared" si="18"/>
        <v>0</v>
      </c>
    </row>
    <row r="1218" s="34" customFormat="1" ht="17.1" customHeight="1" spans="1:5">
      <c r="A1218" s="186">
        <v>22005</v>
      </c>
      <c r="B1218" s="189" t="s">
        <v>1051</v>
      </c>
      <c r="C1218" s="187">
        <f>SUM(C1219:C1232)</f>
        <v>30</v>
      </c>
      <c r="D1218" s="187">
        <f>SUM(D1219:D1232)</f>
        <v>0</v>
      </c>
      <c r="E1218" s="188">
        <f t="shared" si="18"/>
        <v>30</v>
      </c>
    </row>
    <row r="1219" s="34" customFormat="1" ht="17.1" hidden="1" customHeight="1" spans="1:5">
      <c r="A1219" s="186">
        <v>2200501</v>
      </c>
      <c r="B1219" s="186" t="s">
        <v>128</v>
      </c>
      <c r="C1219" s="187">
        <v>0</v>
      </c>
      <c r="D1219" s="184"/>
      <c r="E1219" s="190">
        <f t="shared" si="18"/>
        <v>0</v>
      </c>
    </row>
    <row r="1220" s="34" customFormat="1" ht="17.1" hidden="1" customHeight="1" spans="1:5">
      <c r="A1220" s="186">
        <v>2200502</v>
      </c>
      <c r="B1220" s="186" t="s">
        <v>129</v>
      </c>
      <c r="C1220" s="187">
        <v>0</v>
      </c>
      <c r="D1220" s="184"/>
      <c r="E1220" s="190">
        <f t="shared" si="18"/>
        <v>0</v>
      </c>
    </row>
    <row r="1221" s="34" customFormat="1" ht="17.1" hidden="1" customHeight="1" spans="1:5">
      <c r="A1221" s="186">
        <v>2200503</v>
      </c>
      <c r="B1221" s="186" t="s">
        <v>130</v>
      </c>
      <c r="C1221" s="187">
        <v>0</v>
      </c>
      <c r="D1221" s="184"/>
      <c r="E1221" s="190">
        <f t="shared" si="18"/>
        <v>0</v>
      </c>
    </row>
    <row r="1222" s="34" customFormat="1" ht="17.1" customHeight="1" spans="1:5">
      <c r="A1222" s="186">
        <v>2200504</v>
      </c>
      <c r="B1222" s="186" t="s">
        <v>1052</v>
      </c>
      <c r="C1222" s="187">
        <v>11</v>
      </c>
      <c r="D1222" s="184"/>
      <c r="E1222" s="190">
        <f t="shared" ref="E1222:E1285" si="19">C1222-D1222</f>
        <v>11</v>
      </c>
    </row>
    <row r="1223" s="34" customFormat="1" ht="17.1" hidden="1" customHeight="1" spans="1:5">
      <c r="A1223" s="186">
        <v>2200506</v>
      </c>
      <c r="B1223" s="186" t="s">
        <v>1053</v>
      </c>
      <c r="C1223" s="187">
        <v>0</v>
      </c>
      <c r="D1223" s="184"/>
      <c r="E1223" s="190">
        <f t="shared" si="19"/>
        <v>0</v>
      </c>
    </row>
    <row r="1224" s="34" customFormat="1" ht="17.1" hidden="1" customHeight="1" spans="1:5">
      <c r="A1224" s="186">
        <v>2200507</v>
      </c>
      <c r="B1224" s="186" t="s">
        <v>1054</v>
      </c>
      <c r="C1224" s="187">
        <v>0</v>
      </c>
      <c r="D1224" s="184"/>
      <c r="E1224" s="190">
        <f t="shared" si="19"/>
        <v>0</v>
      </c>
    </row>
    <row r="1225" s="34" customFormat="1" ht="17.1" hidden="1" customHeight="1" spans="1:5">
      <c r="A1225" s="186">
        <v>2200508</v>
      </c>
      <c r="B1225" s="186" t="s">
        <v>1055</v>
      </c>
      <c r="C1225" s="187">
        <v>0</v>
      </c>
      <c r="D1225" s="184"/>
      <c r="E1225" s="190">
        <f t="shared" si="19"/>
        <v>0</v>
      </c>
    </row>
    <row r="1226" s="34" customFormat="1" ht="17.1" hidden="1" customHeight="1" spans="1:5">
      <c r="A1226" s="186">
        <v>2200509</v>
      </c>
      <c r="B1226" s="186" t="s">
        <v>1056</v>
      </c>
      <c r="C1226" s="187">
        <v>0</v>
      </c>
      <c r="D1226" s="184"/>
      <c r="E1226" s="190">
        <f t="shared" si="19"/>
        <v>0</v>
      </c>
    </row>
    <row r="1227" s="34" customFormat="1" ht="17.1" hidden="1" customHeight="1" spans="1:5">
      <c r="A1227" s="186">
        <v>2200510</v>
      </c>
      <c r="B1227" s="186" t="s">
        <v>1057</v>
      </c>
      <c r="C1227" s="187">
        <v>0</v>
      </c>
      <c r="D1227" s="184"/>
      <c r="E1227" s="190">
        <f t="shared" si="19"/>
        <v>0</v>
      </c>
    </row>
    <row r="1228" s="34" customFormat="1" ht="17.1" hidden="1" customHeight="1" spans="1:5">
      <c r="A1228" s="186">
        <v>2200511</v>
      </c>
      <c r="B1228" s="186" t="s">
        <v>1058</v>
      </c>
      <c r="C1228" s="187">
        <v>0</v>
      </c>
      <c r="D1228" s="184"/>
      <c r="E1228" s="190">
        <f t="shared" si="19"/>
        <v>0</v>
      </c>
    </row>
    <row r="1229" s="34" customFormat="1" ht="17.1" hidden="1" customHeight="1" spans="1:5">
      <c r="A1229" s="186">
        <v>2200512</v>
      </c>
      <c r="B1229" s="186" t="s">
        <v>1059</v>
      </c>
      <c r="C1229" s="187">
        <v>0</v>
      </c>
      <c r="D1229" s="184"/>
      <c r="E1229" s="190">
        <f t="shared" si="19"/>
        <v>0</v>
      </c>
    </row>
    <row r="1230" s="34" customFormat="1" ht="17.1" hidden="1" customHeight="1" spans="1:5">
      <c r="A1230" s="186">
        <v>2200513</v>
      </c>
      <c r="B1230" s="186" t="s">
        <v>1060</v>
      </c>
      <c r="C1230" s="187">
        <v>0</v>
      </c>
      <c r="D1230" s="184"/>
      <c r="E1230" s="190">
        <f t="shared" si="19"/>
        <v>0</v>
      </c>
    </row>
    <row r="1231" s="34" customFormat="1" ht="17.1" hidden="1" customHeight="1" spans="1:5">
      <c r="A1231" s="186">
        <v>2200514</v>
      </c>
      <c r="B1231" s="186" t="s">
        <v>1061</v>
      </c>
      <c r="C1231" s="187">
        <v>0</v>
      </c>
      <c r="D1231" s="184"/>
      <c r="E1231" s="190">
        <f t="shared" si="19"/>
        <v>0</v>
      </c>
    </row>
    <row r="1232" s="34" customFormat="1" ht="17.1" customHeight="1" spans="1:5">
      <c r="A1232" s="186">
        <v>2200599</v>
      </c>
      <c r="B1232" s="186" t="s">
        <v>1062</v>
      </c>
      <c r="C1232" s="187">
        <v>19</v>
      </c>
      <c r="D1232" s="184"/>
      <c r="E1232" s="190">
        <f t="shared" si="19"/>
        <v>19</v>
      </c>
    </row>
    <row r="1233" s="34" customFormat="1" ht="17.1" hidden="1" customHeight="1" spans="1:5">
      <c r="A1233" s="186">
        <v>22099</v>
      </c>
      <c r="B1233" s="189" t="s">
        <v>1063</v>
      </c>
      <c r="C1233" s="187">
        <f>C1234</f>
        <v>0</v>
      </c>
      <c r="D1233" s="187">
        <f>D1234</f>
        <v>0</v>
      </c>
      <c r="E1233" s="188">
        <f t="shared" si="19"/>
        <v>0</v>
      </c>
    </row>
    <row r="1234" s="34" customFormat="1" ht="17.1" hidden="1" customHeight="1" spans="1:5">
      <c r="A1234" s="186">
        <v>2209901</v>
      </c>
      <c r="B1234" s="186" t="s">
        <v>1064</v>
      </c>
      <c r="C1234" s="187">
        <v>0</v>
      </c>
      <c r="D1234" s="184"/>
      <c r="E1234" s="190">
        <f t="shared" si="19"/>
        <v>0</v>
      </c>
    </row>
    <row r="1235" s="34" customFormat="1" ht="17.1" customHeight="1" spans="1:5">
      <c r="A1235" s="186">
        <v>221</v>
      </c>
      <c r="B1235" s="189" t="s">
        <v>1065</v>
      </c>
      <c r="C1235" s="187">
        <f>SUM(C1236,C1245,C1249)</f>
        <v>22872</v>
      </c>
      <c r="D1235" s="187">
        <f>SUM(D1236,D1245,D1249)</f>
        <v>396</v>
      </c>
      <c r="E1235" s="188">
        <f t="shared" si="19"/>
        <v>22476</v>
      </c>
    </row>
    <row r="1236" s="34" customFormat="1" ht="17.1" customHeight="1" spans="1:5">
      <c r="A1236" s="186">
        <v>22101</v>
      </c>
      <c r="B1236" s="189" t="s">
        <v>1066</v>
      </c>
      <c r="C1236" s="187">
        <f>SUM(C1237:C1244)</f>
        <v>11757</v>
      </c>
      <c r="D1236" s="187">
        <f>SUM(D1237:D1244)</f>
        <v>0</v>
      </c>
      <c r="E1236" s="188">
        <f t="shared" si="19"/>
        <v>11757</v>
      </c>
    </row>
    <row r="1237" s="34" customFormat="1" ht="17.1" hidden="1" customHeight="1" spans="1:5">
      <c r="A1237" s="186">
        <v>2210101</v>
      </c>
      <c r="B1237" s="186" t="s">
        <v>1067</v>
      </c>
      <c r="C1237" s="187">
        <v>0</v>
      </c>
      <c r="D1237" s="184"/>
      <c r="E1237" s="190">
        <f t="shared" si="19"/>
        <v>0</v>
      </c>
    </row>
    <row r="1238" s="34" customFormat="1" ht="17.1" hidden="1" customHeight="1" spans="1:5">
      <c r="A1238" s="186">
        <v>2210102</v>
      </c>
      <c r="B1238" s="186" t="s">
        <v>1068</v>
      </c>
      <c r="C1238" s="187">
        <v>0</v>
      </c>
      <c r="D1238" s="184"/>
      <c r="E1238" s="190">
        <f t="shared" si="19"/>
        <v>0</v>
      </c>
    </row>
    <row r="1239" s="34" customFormat="1" ht="17.1" hidden="1" customHeight="1" spans="1:5">
      <c r="A1239" s="186">
        <v>2210103</v>
      </c>
      <c r="B1239" s="186" t="s">
        <v>1069</v>
      </c>
      <c r="C1239" s="187">
        <v>0</v>
      </c>
      <c r="D1239" s="184"/>
      <c r="E1239" s="190">
        <f t="shared" si="19"/>
        <v>0</v>
      </c>
    </row>
    <row r="1240" s="34" customFormat="1" ht="17.1" hidden="1" customHeight="1" spans="1:5">
      <c r="A1240" s="186">
        <v>2210104</v>
      </c>
      <c r="B1240" s="186" t="s">
        <v>1070</v>
      </c>
      <c r="C1240" s="187">
        <v>0</v>
      </c>
      <c r="D1240" s="184"/>
      <c r="E1240" s="190">
        <f t="shared" si="19"/>
        <v>0</v>
      </c>
    </row>
    <row r="1241" s="34" customFormat="1" ht="17.1" customHeight="1" spans="1:5">
      <c r="A1241" s="186">
        <v>2210105</v>
      </c>
      <c r="B1241" s="186" t="s">
        <v>1071</v>
      </c>
      <c r="C1241" s="187">
        <v>202</v>
      </c>
      <c r="D1241" s="184"/>
      <c r="E1241" s="190">
        <f t="shared" si="19"/>
        <v>202</v>
      </c>
    </row>
    <row r="1242" s="34" customFormat="1" ht="17.1" hidden="1" customHeight="1" spans="1:5">
      <c r="A1242" s="186">
        <v>2210106</v>
      </c>
      <c r="B1242" s="186" t="s">
        <v>1072</v>
      </c>
      <c r="C1242" s="187">
        <v>0</v>
      </c>
      <c r="D1242" s="184"/>
      <c r="E1242" s="190">
        <f t="shared" si="19"/>
        <v>0</v>
      </c>
    </row>
    <row r="1243" s="34" customFormat="1" ht="17.1" customHeight="1" spans="1:5">
      <c r="A1243" s="186">
        <v>2210107</v>
      </c>
      <c r="B1243" s="186" t="s">
        <v>1073</v>
      </c>
      <c r="C1243" s="187">
        <v>64</v>
      </c>
      <c r="D1243" s="184"/>
      <c r="E1243" s="190">
        <f t="shared" si="19"/>
        <v>64</v>
      </c>
    </row>
    <row r="1244" s="34" customFormat="1" ht="17.1" customHeight="1" spans="1:5">
      <c r="A1244" s="186">
        <v>2210199</v>
      </c>
      <c r="B1244" s="186" t="s">
        <v>1074</v>
      </c>
      <c r="C1244" s="187">
        <v>11491</v>
      </c>
      <c r="D1244" s="184"/>
      <c r="E1244" s="190">
        <f t="shared" si="19"/>
        <v>11491</v>
      </c>
    </row>
    <row r="1245" s="34" customFormat="1" ht="17.1" customHeight="1" spans="1:5">
      <c r="A1245" s="186">
        <v>22102</v>
      </c>
      <c r="B1245" s="189" t="s">
        <v>1075</v>
      </c>
      <c r="C1245" s="187">
        <f>SUM(C1246:C1248)</f>
        <v>11115</v>
      </c>
      <c r="D1245" s="187">
        <f>SUM(D1246:D1248)</f>
        <v>396</v>
      </c>
      <c r="E1245" s="188">
        <f t="shared" si="19"/>
        <v>10719</v>
      </c>
    </row>
    <row r="1246" s="34" customFormat="1" ht="17.1" customHeight="1" spans="1:5">
      <c r="A1246" s="186">
        <v>2210201</v>
      </c>
      <c r="B1246" s="186" t="s">
        <v>1076</v>
      </c>
      <c r="C1246" s="187">
        <v>11115</v>
      </c>
      <c r="D1246" s="187">
        <v>396</v>
      </c>
      <c r="E1246" s="190">
        <f t="shared" si="19"/>
        <v>10719</v>
      </c>
    </row>
    <row r="1247" s="34" customFormat="1" ht="17.1" hidden="1" customHeight="1" spans="1:5">
      <c r="A1247" s="186">
        <v>2210202</v>
      </c>
      <c r="B1247" s="186" t="s">
        <v>1077</v>
      </c>
      <c r="C1247" s="187">
        <v>0</v>
      </c>
      <c r="D1247" s="184"/>
      <c r="E1247" s="190">
        <f t="shared" si="19"/>
        <v>0</v>
      </c>
    </row>
    <row r="1248" s="34" customFormat="1" ht="17.1" hidden="1" customHeight="1" spans="1:5">
      <c r="A1248" s="186">
        <v>2210203</v>
      </c>
      <c r="B1248" s="186" t="s">
        <v>1078</v>
      </c>
      <c r="C1248" s="187">
        <v>0</v>
      </c>
      <c r="D1248" s="184"/>
      <c r="E1248" s="190">
        <f t="shared" si="19"/>
        <v>0</v>
      </c>
    </row>
    <row r="1249" s="34" customFormat="1" ht="17.1" hidden="1" customHeight="1" spans="1:5">
      <c r="A1249" s="186">
        <v>22103</v>
      </c>
      <c r="B1249" s="189" t="s">
        <v>1079</v>
      </c>
      <c r="C1249" s="187">
        <f>SUM(C1250:C1252)</f>
        <v>0</v>
      </c>
      <c r="D1249" s="187">
        <f>SUM(D1250:D1252)</f>
        <v>0</v>
      </c>
      <c r="E1249" s="188">
        <f t="shared" si="19"/>
        <v>0</v>
      </c>
    </row>
    <row r="1250" s="34" customFormat="1" ht="17.1" hidden="1" customHeight="1" spans="1:5">
      <c r="A1250" s="186">
        <v>2210301</v>
      </c>
      <c r="B1250" s="186" t="s">
        <v>1080</v>
      </c>
      <c r="C1250" s="187">
        <v>0</v>
      </c>
      <c r="D1250" s="184"/>
      <c r="E1250" s="190">
        <f t="shared" si="19"/>
        <v>0</v>
      </c>
    </row>
    <row r="1251" s="34" customFormat="1" ht="17.1" hidden="1" customHeight="1" spans="1:5">
      <c r="A1251" s="186">
        <v>2210302</v>
      </c>
      <c r="B1251" s="186" t="s">
        <v>1081</v>
      </c>
      <c r="C1251" s="187">
        <v>0</v>
      </c>
      <c r="D1251" s="184"/>
      <c r="E1251" s="190">
        <f t="shared" si="19"/>
        <v>0</v>
      </c>
    </row>
    <row r="1252" s="34" customFormat="1" ht="17.1" hidden="1" customHeight="1" spans="1:5">
      <c r="A1252" s="186">
        <v>2210399</v>
      </c>
      <c r="B1252" s="186" t="s">
        <v>1082</v>
      </c>
      <c r="C1252" s="187">
        <v>0</v>
      </c>
      <c r="D1252" s="184"/>
      <c r="E1252" s="190">
        <f t="shared" si="19"/>
        <v>0</v>
      </c>
    </row>
    <row r="1253" s="34" customFormat="1" ht="17.1" customHeight="1" spans="1:5">
      <c r="A1253" s="186">
        <v>222</v>
      </c>
      <c r="B1253" s="189" t="s">
        <v>1083</v>
      </c>
      <c r="C1253" s="187">
        <f>SUM(C1254,C1269,C1283,C1288,C1294)</f>
        <v>1682</v>
      </c>
      <c r="D1253" s="187">
        <f>SUM(D1254,D1269,D1283,D1288,D1294)</f>
        <v>0</v>
      </c>
      <c r="E1253" s="188">
        <f t="shared" si="19"/>
        <v>1682</v>
      </c>
    </row>
    <row r="1254" s="34" customFormat="1" ht="17.1" customHeight="1" spans="1:5">
      <c r="A1254" s="186">
        <v>22201</v>
      </c>
      <c r="B1254" s="189" t="s">
        <v>1084</v>
      </c>
      <c r="C1254" s="187">
        <f>SUM(C1255:C1268)</f>
        <v>128</v>
      </c>
      <c r="D1254" s="187">
        <f>SUM(D1255:D1268)</f>
        <v>0</v>
      </c>
      <c r="E1254" s="188">
        <f t="shared" si="19"/>
        <v>128</v>
      </c>
    </row>
    <row r="1255" s="34" customFormat="1" ht="17.1" hidden="1" customHeight="1" spans="1:5">
      <c r="A1255" s="186">
        <v>2220101</v>
      </c>
      <c r="B1255" s="186" t="s">
        <v>128</v>
      </c>
      <c r="C1255" s="187">
        <v>0</v>
      </c>
      <c r="D1255" s="184"/>
      <c r="E1255" s="190">
        <f t="shared" si="19"/>
        <v>0</v>
      </c>
    </row>
    <row r="1256" s="34" customFormat="1" ht="17.1" customHeight="1" spans="1:5">
      <c r="A1256" s="186">
        <v>2220102</v>
      </c>
      <c r="B1256" s="186" t="s">
        <v>129</v>
      </c>
      <c r="C1256" s="187">
        <v>54</v>
      </c>
      <c r="D1256" s="184"/>
      <c r="E1256" s="190">
        <f t="shared" si="19"/>
        <v>54</v>
      </c>
    </row>
    <row r="1257" s="34" customFormat="1" ht="17.1" hidden="1" customHeight="1" spans="1:5">
      <c r="A1257" s="186">
        <v>2220103</v>
      </c>
      <c r="B1257" s="186" t="s">
        <v>130</v>
      </c>
      <c r="C1257" s="187">
        <v>0</v>
      </c>
      <c r="D1257" s="184"/>
      <c r="E1257" s="190">
        <f t="shared" si="19"/>
        <v>0</v>
      </c>
    </row>
    <row r="1258" s="34" customFormat="1" ht="17.1" hidden="1" customHeight="1" spans="1:5">
      <c r="A1258" s="186">
        <v>2220104</v>
      </c>
      <c r="B1258" s="186" t="s">
        <v>1085</v>
      </c>
      <c r="C1258" s="187">
        <v>0</v>
      </c>
      <c r="D1258" s="184"/>
      <c r="E1258" s="190">
        <f t="shared" si="19"/>
        <v>0</v>
      </c>
    </row>
    <row r="1259" s="34" customFormat="1" ht="17.1" hidden="1" customHeight="1" spans="1:5">
      <c r="A1259" s="186">
        <v>2220105</v>
      </c>
      <c r="B1259" s="186" t="s">
        <v>1086</v>
      </c>
      <c r="C1259" s="187">
        <v>0</v>
      </c>
      <c r="D1259" s="184"/>
      <c r="E1259" s="190">
        <f t="shared" si="19"/>
        <v>0</v>
      </c>
    </row>
    <row r="1260" s="34" customFormat="1" ht="17.1" hidden="1" customHeight="1" spans="1:5">
      <c r="A1260" s="186">
        <v>2220106</v>
      </c>
      <c r="B1260" s="186" t="s">
        <v>1087</v>
      </c>
      <c r="C1260" s="187">
        <v>0</v>
      </c>
      <c r="D1260" s="184"/>
      <c r="E1260" s="190">
        <f t="shared" si="19"/>
        <v>0</v>
      </c>
    </row>
    <row r="1261" s="34" customFormat="1" ht="17.1" hidden="1" customHeight="1" spans="1:5">
      <c r="A1261" s="186">
        <v>2220107</v>
      </c>
      <c r="B1261" s="186" t="s">
        <v>1088</v>
      </c>
      <c r="C1261" s="187">
        <v>0</v>
      </c>
      <c r="D1261" s="184"/>
      <c r="E1261" s="190">
        <f t="shared" si="19"/>
        <v>0</v>
      </c>
    </row>
    <row r="1262" s="34" customFormat="1" ht="17.1" hidden="1" customHeight="1" spans="1:5">
      <c r="A1262" s="186">
        <v>2220112</v>
      </c>
      <c r="B1262" s="186" t="s">
        <v>1089</v>
      </c>
      <c r="C1262" s="187">
        <v>0</v>
      </c>
      <c r="D1262" s="184"/>
      <c r="E1262" s="190">
        <f t="shared" si="19"/>
        <v>0</v>
      </c>
    </row>
    <row r="1263" s="34" customFormat="1" ht="17.1" hidden="1" customHeight="1" spans="1:5">
      <c r="A1263" s="186">
        <v>2220113</v>
      </c>
      <c r="B1263" s="186" t="s">
        <v>1090</v>
      </c>
      <c r="C1263" s="187">
        <v>0</v>
      </c>
      <c r="D1263" s="184"/>
      <c r="E1263" s="190">
        <f t="shared" si="19"/>
        <v>0</v>
      </c>
    </row>
    <row r="1264" s="34" customFormat="1" ht="17.1" hidden="1" customHeight="1" spans="1:5">
      <c r="A1264" s="186">
        <v>2220114</v>
      </c>
      <c r="B1264" s="186" t="s">
        <v>1091</v>
      </c>
      <c r="C1264" s="187">
        <v>0</v>
      </c>
      <c r="D1264" s="184"/>
      <c r="E1264" s="190">
        <f t="shared" si="19"/>
        <v>0</v>
      </c>
    </row>
    <row r="1265" s="34" customFormat="1" ht="17.1" hidden="1" customHeight="1" spans="1:5">
      <c r="A1265" s="186">
        <v>2220115</v>
      </c>
      <c r="B1265" s="186" t="s">
        <v>1092</v>
      </c>
      <c r="C1265" s="187">
        <v>0</v>
      </c>
      <c r="D1265" s="184"/>
      <c r="E1265" s="190">
        <f t="shared" si="19"/>
        <v>0</v>
      </c>
    </row>
    <row r="1266" s="34" customFormat="1" ht="17.1" hidden="1" customHeight="1" spans="1:5">
      <c r="A1266" s="186">
        <v>2220118</v>
      </c>
      <c r="B1266" s="186" t="s">
        <v>1093</v>
      </c>
      <c r="C1266" s="187">
        <v>0</v>
      </c>
      <c r="D1266" s="184"/>
      <c r="E1266" s="190">
        <f t="shared" si="19"/>
        <v>0</v>
      </c>
    </row>
    <row r="1267" s="34" customFormat="1" ht="17.1" hidden="1" customHeight="1" spans="1:5">
      <c r="A1267" s="186">
        <v>2220150</v>
      </c>
      <c r="B1267" s="186" t="s">
        <v>137</v>
      </c>
      <c r="C1267" s="187">
        <v>0</v>
      </c>
      <c r="D1267" s="184"/>
      <c r="E1267" s="190">
        <f t="shared" si="19"/>
        <v>0</v>
      </c>
    </row>
    <row r="1268" s="34" customFormat="1" ht="17.1" customHeight="1" spans="1:5">
      <c r="A1268" s="186">
        <v>2220199</v>
      </c>
      <c r="B1268" s="186" t="s">
        <v>1094</v>
      </c>
      <c r="C1268" s="187">
        <v>74</v>
      </c>
      <c r="D1268" s="184"/>
      <c r="E1268" s="190">
        <f t="shared" si="19"/>
        <v>74</v>
      </c>
    </row>
    <row r="1269" s="34" customFormat="1" ht="17.1" hidden="1" customHeight="1" spans="1:5">
      <c r="A1269" s="186">
        <v>22202</v>
      </c>
      <c r="B1269" s="189" t="s">
        <v>1095</v>
      </c>
      <c r="C1269" s="187">
        <f>SUM(C1270:C1282)</f>
        <v>0</v>
      </c>
      <c r="D1269" s="187">
        <f>SUM(D1270:D1282)</f>
        <v>0</v>
      </c>
      <c r="E1269" s="188">
        <f t="shared" si="19"/>
        <v>0</v>
      </c>
    </row>
    <row r="1270" s="34" customFormat="1" ht="17.1" hidden="1" customHeight="1" spans="1:5">
      <c r="A1270" s="186">
        <v>2220201</v>
      </c>
      <c r="B1270" s="186" t="s">
        <v>128</v>
      </c>
      <c r="C1270" s="187">
        <v>0</v>
      </c>
      <c r="D1270" s="184"/>
      <c r="E1270" s="190">
        <f t="shared" si="19"/>
        <v>0</v>
      </c>
    </row>
    <row r="1271" s="34" customFormat="1" ht="17.1" hidden="1" customHeight="1" spans="1:5">
      <c r="A1271" s="186">
        <v>2220202</v>
      </c>
      <c r="B1271" s="186" t="s">
        <v>129</v>
      </c>
      <c r="C1271" s="187">
        <v>0</v>
      </c>
      <c r="D1271" s="184"/>
      <c r="E1271" s="190">
        <f t="shared" si="19"/>
        <v>0</v>
      </c>
    </row>
    <row r="1272" s="34" customFormat="1" ht="17.1" hidden="1" customHeight="1" spans="1:5">
      <c r="A1272" s="186">
        <v>2220203</v>
      </c>
      <c r="B1272" s="186" t="s">
        <v>130</v>
      </c>
      <c r="C1272" s="187">
        <v>0</v>
      </c>
      <c r="D1272" s="184"/>
      <c r="E1272" s="190">
        <f t="shared" si="19"/>
        <v>0</v>
      </c>
    </row>
    <row r="1273" s="34" customFormat="1" ht="17.1" hidden="1" customHeight="1" spans="1:5">
      <c r="A1273" s="186">
        <v>2220204</v>
      </c>
      <c r="B1273" s="186" t="s">
        <v>1096</v>
      </c>
      <c r="C1273" s="187">
        <v>0</v>
      </c>
      <c r="D1273" s="184"/>
      <c r="E1273" s="190">
        <f t="shared" si="19"/>
        <v>0</v>
      </c>
    </row>
    <row r="1274" s="34" customFormat="1" ht="17.1" hidden="1" customHeight="1" spans="1:5">
      <c r="A1274" s="186">
        <v>2220205</v>
      </c>
      <c r="B1274" s="186" t="s">
        <v>1097</v>
      </c>
      <c r="C1274" s="187">
        <v>0</v>
      </c>
      <c r="D1274" s="184"/>
      <c r="E1274" s="190">
        <f t="shared" si="19"/>
        <v>0</v>
      </c>
    </row>
    <row r="1275" s="34" customFormat="1" ht="17.1" hidden="1" customHeight="1" spans="1:5">
      <c r="A1275" s="186">
        <v>2220206</v>
      </c>
      <c r="B1275" s="186" t="s">
        <v>1098</v>
      </c>
      <c r="C1275" s="187">
        <v>0</v>
      </c>
      <c r="D1275" s="184"/>
      <c r="E1275" s="190">
        <f t="shared" si="19"/>
        <v>0</v>
      </c>
    </row>
    <row r="1276" s="34" customFormat="1" ht="17.1" hidden="1" customHeight="1" spans="1:5">
      <c r="A1276" s="186">
        <v>2220207</v>
      </c>
      <c r="B1276" s="186" t="s">
        <v>1099</v>
      </c>
      <c r="C1276" s="187">
        <v>0</v>
      </c>
      <c r="D1276" s="184"/>
      <c r="E1276" s="190">
        <f t="shared" si="19"/>
        <v>0</v>
      </c>
    </row>
    <row r="1277" s="34" customFormat="1" ht="17.1" hidden="1" customHeight="1" spans="1:5">
      <c r="A1277" s="186">
        <v>2220209</v>
      </c>
      <c r="B1277" s="186" t="s">
        <v>1100</v>
      </c>
      <c r="C1277" s="187">
        <v>0</v>
      </c>
      <c r="D1277" s="184"/>
      <c r="E1277" s="190">
        <f t="shared" si="19"/>
        <v>0</v>
      </c>
    </row>
    <row r="1278" s="34" customFormat="1" ht="17.1" hidden="1" customHeight="1" spans="1:5">
      <c r="A1278" s="186">
        <v>2220210</v>
      </c>
      <c r="B1278" s="186" t="s">
        <v>1101</v>
      </c>
      <c r="C1278" s="187">
        <v>0</v>
      </c>
      <c r="D1278" s="184"/>
      <c r="E1278" s="190">
        <f t="shared" si="19"/>
        <v>0</v>
      </c>
    </row>
    <row r="1279" s="34" customFormat="1" ht="17.1" hidden="1" customHeight="1" spans="1:5">
      <c r="A1279" s="186">
        <v>2220211</v>
      </c>
      <c r="B1279" s="186" t="s">
        <v>1102</v>
      </c>
      <c r="C1279" s="187">
        <v>0</v>
      </c>
      <c r="D1279" s="184"/>
      <c r="E1279" s="190">
        <f t="shared" si="19"/>
        <v>0</v>
      </c>
    </row>
    <row r="1280" s="34" customFormat="1" ht="17.1" hidden="1" customHeight="1" spans="1:5">
      <c r="A1280" s="186">
        <v>2220212</v>
      </c>
      <c r="B1280" s="186" t="s">
        <v>1103</v>
      </c>
      <c r="C1280" s="187">
        <v>0</v>
      </c>
      <c r="D1280" s="184"/>
      <c r="E1280" s="190">
        <f t="shared" si="19"/>
        <v>0</v>
      </c>
    </row>
    <row r="1281" s="34" customFormat="1" ht="17.1" hidden="1" customHeight="1" spans="1:5">
      <c r="A1281" s="186">
        <v>2220250</v>
      </c>
      <c r="B1281" s="186" t="s">
        <v>137</v>
      </c>
      <c r="C1281" s="187">
        <v>0</v>
      </c>
      <c r="D1281" s="184"/>
      <c r="E1281" s="190">
        <f t="shared" si="19"/>
        <v>0</v>
      </c>
    </row>
    <row r="1282" s="34" customFormat="1" ht="17.1" hidden="1" customHeight="1" spans="1:5">
      <c r="A1282" s="186">
        <v>2220299</v>
      </c>
      <c r="B1282" s="186" t="s">
        <v>1104</v>
      </c>
      <c r="C1282" s="187">
        <v>0</v>
      </c>
      <c r="D1282" s="184"/>
      <c r="E1282" s="190">
        <f t="shared" si="19"/>
        <v>0</v>
      </c>
    </row>
    <row r="1283" s="34" customFormat="1" ht="17.1" hidden="1" customHeight="1" spans="1:5">
      <c r="A1283" s="186">
        <v>22203</v>
      </c>
      <c r="B1283" s="189" t="s">
        <v>1105</v>
      </c>
      <c r="C1283" s="187">
        <f>SUM(C1284:C1287)</f>
        <v>0</v>
      </c>
      <c r="D1283" s="187">
        <f>SUM(D1284:D1287)</f>
        <v>0</v>
      </c>
      <c r="E1283" s="188">
        <f t="shared" si="19"/>
        <v>0</v>
      </c>
    </row>
    <row r="1284" s="34" customFormat="1" ht="17.1" hidden="1" customHeight="1" spans="1:5">
      <c r="A1284" s="186">
        <v>2220301</v>
      </c>
      <c r="B1284" s="186" t="s">
        <v>1106</v>
      </c>
      <c r="C1284" s="187">
        <v>0</v>
      </c>
      <c r="D1284" s="184"/>
      <c r="E1284" s="190">
        <f t="shared" si="19"/>
        <v>0</v>
      </c>
    </row>
    <row r="1285" s="34" customFormat="1" ht="17.1" hidden="1" customHeight="1" spans="1:5">
      <c r="A1285" s="186">
        <v>2220303</v>
      </c>
      <c r="B1285" s="186" t="s">
        <v>1107</v>
      </c>
      <c r="C1285" s="187">
        <v>0</v>
      </c>
      <c r="D1285" s="184"/>
      <c r="E1285" s="190">
        <f t="shared" si="19"/>
        <v>0</v>
      </c>
    </row>
    <row r="1286" s="34" customFormat="1" ht="17.1" hidden="1" customHeight="1" spans="1:5">
      <c r="A1286" s="186">
        <v>2220304</v>
      </c>
      <c r="B1286" s="186" t="s">
        <v>1108</v>
      </c>
      <c r="C1286" s="187">
        <v>0</v>
      </c>
      <c r="D1286" s="184"/>
      <c r="E1286" s="190">
        <f t="shared" ref="E1286:E1349" si="20">C1286-D1286</f>
        <v>0</v>
      </c>
    </row>
    <row r="1287" s="34" customFormat="1" ht="17.1" hidden="1" customHeight="1" spans="1:5">
      <c r="A1287" s="186">
        <v>2220399</v>
      </c>
      <c r="B1287" s="186" t="s">
        <v>1109</v>
      </c>
      <c r="C1287" s="187">
        <v>0</v>
      </c>
      <c r="D1287" s="184"/>
      <c r="E1287" s="190">
        <f t="shared" si="20"/>
        <v>0</v>
      </c>
    </row>
    <row r="1288" s="34" customFormat="1" ht="17.1" customHeight="1" spans="1:5">
      <c r="A1288" s="186">
        <v>22204</v>
      </c>
      <c r="B1288" s="189" t="s">
        <v>1110</v>
      </c>
      <c r="C1288" s="187">
        <f>SUM(C1289:C1293)</f>
        <v>670</v>
      </c>
      <c r="D1288" s="187">
        <f>SUM(D1289:D1293)</f>
        <v>0</v>
      </c>
      <c r="E1288" s="188">
        <f t="shared" si="20"/>
        <v>670</v>
      </c>
    </row>
    <row r="1289" s="34" customFormat="1" ht="17.1" hidden="1" customHeight="1" spans="1:5">
      <c r="A1289" s="186">
        <v>2220401</v>
      </c>
      <c r="B1289" s="186" t="s">
        <v>1111</v>
      </c>
      <c r="C1289" s="187">
        <v>0</v>
      </c>
      <c r="D1289" s="184"/>
      <c r="E1289" s="190">
        <f t="shared" si="20"/>
        <v>0</v>
      </c>
    </row>
    <row r="1290" s="34" customFormat="1" ht="17.1" hidden="1" customHeight="1" spans="1:5">
      <c r="A1290" s="186">
        <v>2220402</v>
      </c>
      <c r="B1290" s="186" t="s">
        <v>1112</v>
      </c>
      <c r="C1290" s="187">
        <v>0</v>
      </c>
      <c r="D1290" s="184"/>
      <c r="E1290" s="190">
        <f t="shared" si="20"/>
        <v>0</v>
      </c>
    </row>
    <row r="1291" s="34" customFormat="1" ht="17.1" hidden="1" customHeight="1" spans="1:5">
      <c r="A1291" s="186">
        <v>2220403</v>
      </c>
      <c r="B1291" s="186" t="s">
        <v>1113</v>
      </c>
      <c r="C1291" s="187">
        <v>0</v>
      </c>
      <c r="D1291" s="184"/>
      <c r="E1291" s="190">
        <f t="shared" si="20"/>
        <v>0</v>
      </c>
    </row>
    <row r="1292" s="34" customFormat="1" ht="17.1" hidden="1" customHeight="1" spans="1:5">
      <c r="A1292" s="186">
        <v>2220404</v>
      </c>
      <c r="B1292" s="186" t="s">
        <v>1114</v>
      </c>
      <c r="C1292" s="187">
        <v>0</v>
      </c>
      <c r="D1292" s="184"/>
      <c r="E1292" s="190">
        <f t="shared" si="20"/>
        <v>0</v>
      </c>
    </row>
    <row r="1293" s="34" customFormat="1" ht="17.1" customHeight="1" spans="1:5">
      <c r="A1293" s="186">
        <v>2220499</v>
      </c>
      <c r="B1293" s="186" t="s">
        <v>1115</v>
      </c>
      <c r="C1293" s="187">
        <v>670</v>
      </c>
      <c r="D1293" s="184"/>
      <c r="E1293" s="190">
        <f t="shared" si="20"/>
        <v>670</v>
      </c>
    </row>
    <row r="1294" s="34" customFormat="1" ht="17.1" customHeight="1" spans="1:5">
      <c r="A1294" s="186">
        <v>22205</v>
      </c>
      <c r="B1294" s="189" t="s">
        <v>1116</v>
      </c>
      <c r="C1294" s="187">
        <f>SUM(C1295:C1305)</f>
        <v>884</v>
      </c>
      <c r="D1294" s="187">
        <f>SUM(D1295:D1305)</f>
        <v>0</v>
      </c>
      <c r="E1294" s="188">
        <f t="shared" si="20"/>
        <v>884</v>
      </c>
    </row>
    <row r="1295" s="34" customFormat="1" ht="17.1" hidden="1" customHeight="1" spans="1:5">
      <c r="A1295" s="186">
        <v>2220501</v>
      </c>
      <c r="B1295" s="186" t="s">
        <v>1117</v>
      </c>
      <c r="C1295" s="187">
        <v>0</v>
      </c>
      <c r="D1295" s="184"/>
      <c r="E1295" s="190">
        <f t="shared" si="20"/>
        <v>0</v>
      </c>
    </row>
    <row r="1296" s="34" customFormat="1" ht="17.1" hidden="1" customHeight="1" spans="1:5">
      <c r="A1296" s="186">
        <v>2220502</v>
      </c>
      <c r="B1296" s="186" t="s">
        <v>1118</v>
      </c>
      <c r="C1296" s="187">
        <v>0</v>
      </c>
      <c r="D1296" s="184"/>
      <c r="E1296" s="190">
        <f t="shared" si="20"/>
        <v>0</v>
      </c>
    </row>
    <row r="1297" s="34" customFormat="1" ht="17.1" hidden="1" customHeight="1" spans="1:5">
      <c r="A1297" s="186">
        <v>2220503</v>
      </c>
      <c r="B1297" s="186" t="s">
        <v>1119</v>
      </c>
      <c r="C1297" s="187">
        <v>0</v>
      </c>
      <c r="D1297" s="184"/>
      <c r="E1297" s="190">
        <f t="shared" si="20"/>
        <v>0</v>
      </c>
    </row>
    <row r="1298" s="34" customFormat="1" ht="17.1" customHeight="1" spans="1:5">
      <c r="A1298" s="186">
        <v>2220504</v>
      </c>
      <c r="B1298" s="186" t="s">
        <v>1120</v>
      </c>
      <c r="C1298" s="187">
        <v>150</v>
      </c>
      <c r="D1298" s="184"/>
      <c r="E1298" s="190">
        <f t="shared" si="20"/>
        <v>150</v>
      </c>
    </row>
    <row r="1299" s="34" customFormat="1" ht="17.1" hidden="1" customHeight="1" spans="1:5">
      <c r="A1299" s="186">
        <v>2220505</v>
      </c>
      <c r="B1299" s="186" t="s">
        <v>1121</v>
      </c>
      <c r="C1299" s="187">
        <v>0</v>
      </c>
      <c r="D1299" s="184"/>
      <c r="E1299" s="190">
        <f t="shared" si="20"/>
        <v>0</v>
      </c>
    </row>
    <row r="1300" s="34" customFormat="1" ht="17.1" hidden="1" customHeight="1" spans="1:5">
      <c r="A1300" s="186">
        <v>2220506</v>
      </c>
      <c r="B1300" s="186" t="s">
        <v>1122</v>
      </c>
      <c r="C1300" s="187">
        <v>0</v>
      </c>
      <c r="D1300" s="184"/>
      <c r="E1300" s="190">
        <f t="shared" si="20"/>
        <v>0</v>
      </c>
    </row>
    <row r="1301" s="34" customFormat="1" ht="17.1" hidden="1" customHeight="1" spans="1:5">
      <c r="A1301" s="186">
        <v>2220507</v>
      </c>
      <c r="B1301" s="186" t="s">
        <v>1123</v>
      </c>
      <c r="C1301" s="187">
        <v>0</v>
      </c>
      <c r="D1301" s="184"/>
      <c r="E1301" s="190">
        <f t="shared" si="20"/>
        <v>0</v>
      </c>
    </row>
    <row r="1302" s="34" customFormat="1" ht="17.1" hidden="1" customHeight="1" spans="1:5">
      <c r="A1302" s="186">
        <v>2220508</v>
      </c>
      <c r="B1302" s="186" t="s">
        <v>1124</v>
      </c>
      <c r="C1302" s="187">
        <v>0</v>
      </c>
      <c r="D1302" s="184"/>
      <c r="E1302" s="190">
        <f t="shared" si="20"/>
        <v>0</v>
      </c>
    </row>
    <row r="1303" s="34" customFormat="1" ht="17.1" customHeight="1" spans="1:5">
      <c r="A1303" s="186">
        <v>2220509</v>
      </c>
      <c r="B1303" s="186" t="s">
        <v>1125</v>
      </c>
      <c r="C1303" s="187">
        <v>734</v>
      </c>
      <c r="D1303" s="184"/>
      <c r="E1303" s="190">
        <f t="shared" si="20"/>
        <v>734</v>
      </c>
    </row>
    <row r="1304" s="34" customFormat="1" ht="17.1" hidden="1" customHeight="1" spans="1:5">
      <c r="A1304" s="186">
        <v>2220510</v>
      </c>
      <c r="B1304" s="186" t="s">
        <v>1126</v>
      </c>
      <c r="C1304" s="187">
        <v>0</v>
      </c>
      <c r="D1304" s="184"/>
      <c r="E1304" s="190">
        <f t="shared" si="20"/>
        <v>0</v>
      </c>
    </row>
    <row r="1305" s="34" customFormat="1" ht="17.1" hidden="1" customHeight="1" spans="1:5">
      <c r="A1305" s="186">
        <v>2220599</v>
      </c>
      <c r="B1305" s="186" t="s">
        <v>1127</v>
      </c>
      <c r="C1305" s="187">
        <v>0</v>
      </c>
      <c r="D1305" s="184"/>
      <c r="E1305" s="190">
        <f t="shared" si="20"/>
        <v>0</v>
      </c>
    </row>
    <row r="1306" s="34" customFormat="1" ht="17.1" customHeight="1" spans="1:5">
      <c r="A1306" s="186">
        <v>224</v>
      </c>
      <c r="B1306" s="189" t="s">
        <v>1128</v>
      </c>
      <c r="C1306" s="187">
        <f>SUM(C1307,C1319,C1325,C1331,C1339,C1352,C1356,C1362)</f>
        <v>10208</v>
      </c>
      <c r="D1306" s="187">
        <f>SUM(D1307,D1319,D1325,D1331,D1339,D1352,D1356,D1362)</f>
        <v>0</v>
      </c>
      <c r="E1306" s="188">
        <f t="shared" si="20"/>
        <v>10208</v>
      </c>
    </row>
    <row r="1307" s="34" customFormat="1" ht="17.1" customHeight="1" spans="1:5">
      <c r="A1307" s="186">
        <v>22401</v>
      </c>
      <c r="B1307" s="189" t="s">
        <v>1129</v>
      </c>
      <c r="C1307" s="187">
        <f>SUM(C1308:C1318)</f>
        <v>5394</v>
      </c>
      <c r="D1307" s="187">
        <f>SUM(D1308:D1318)</f>
        <v>0</v>
      </c>
      <c r="E1307" s="188">
        <f t="shared" si="20"/>
        <v>5394</v>
      </c>
    </row>
    <row r="1308" s="34" customFormat="1" ht="17.1" customHeight="1" spans="1:5">
      <c r="A1308" s="186">
        <v>2240101</v>
      </c>
      <c r="B1308" s="186" t="s">
        <v>128</v>
      </c>
      <c r="C1308" s="187">
        <v>390</v>
      </c>
      <c r="D1308" s="184"/>
      <c r="E1308" s="190">
        <f t="shared" si="20"/>
        <v>390</v>
      </c>
    </row>
    <row r="1309" s="34" customFormat="1" ht="17.1" hidden="1" customHeight="1" spans="1:5">
      <c r="A1309" s="186">
        <v>2240102</v>
      </c>
      <c r="B1309" s="186" t="s">
        <v>129</v>
      </c>
      <c r="C1309" s="187">
        <v>0</v>
      </c>
      <c r="D1309" s="184"/>
      <c r="E1309" s="190">
        <f t="shared" si="20"/>
        <v>0</v>
      </c>
    </row>
    <row r="1310" s="34" customFormat="1" ht="17.1" hidden="1" customHeight="1" spans="1:5">
      <c r="A1310" s="186">
        <v>2240103</v>
      </c>
      <c r="B1310" s="186" t="s">
        <v>130</v>
      </c>
      <c r="C1310" s="187">
        <v>0</v>
      </c>
      <c r="D1310" s="184"/>
      <c r="E1310" s="190">
        <f t="shared" si="20"/>
        <v>0</v>
      </c>
    </row>
    <row r="1311" s="34" customFormat="1" ht="17.1" hidden="1" customHeight="1" spans="1:5">
      <c r="A1311" s="186">
        <v>2240104</v>
      </c>
      <c r="B1311" s="186" t="s">
        <v>1130</v>
      </c>
      <c r="C1311" s="187">
        <v>0</v>
      </c>
      <c r="D1311" s="184"/>
      <c r="E1311" s="190">
        <f t="shared" si="20"/>
        <v>0</v>
      </c>
    </row>
    <row r="1312" s="34" customFormat="1" ht="17.1" hidden="1" customHeight="1" spans="1:5">
      <c r="A1312" s="186">
        <v>2240105</v>
      </c>
      <c r="B1312" s="186" t="s">
        <v>1131</v>
      </c>
      <c r="C1312" s="187">
        <v>0</v>
      </c>
      <c r="D1312" s="184"/>
      <c r="E1312" s="190">
        <f t="shared" si="20"/>
        <v>0</v>
      </c>
    </row>
    <row r="1313" s="34" customFormat="1" ht="17.1" customHeight="1" spans="1:5">
      <c r="A1313" s="186">
        <v>2240106</v>
      </c>
      <c r="B1313" s="186" t="s">
        <v>1132</v>
      </c>
      <c r="C1313" s="187">
        <v>244</v>
      </c>
      <c r="D1313" s="184"/>
      <c r="E1313" s="190">
        <f t="shared" si="20"/>
        <v>244</v>
      </c>
    </row>
    <row r="1314" s="34" customFormat="1" ht="17.1" hidden="1" customHeight="1" spans="1:5">
      <c r="A1314" s="186">
        <v>2240107</v>
      </c>
      <c r="B1314" s="186" t="s">
        <v>1133</v>
      </c>
      <c r="C1314" s="187">
        <v>0</v>
      </c>
      <c r="D1314" s="184"/>
      <c r="E1314" s="190">
        <f t="shared" si="20"/>
        <v>0</v>
      </c>
    </row>
    <row r="1315" s="34" customFormat="1" ht="17.1" hidden="1" customHeight="1" spans="1:5">
      <c r="A1315" s="186">
        <v>2240108</v>
      </c>
      <c r="B1315" s="186" t="s">
        <v>1134</v>
      </c>
      <c r="C1315" s="187">
        <v>0</v>
      </c>
      <c r="D1315" s="184"/>
      <c r="E1315" s="190">
        <f t="shared" si="20"/>
        <v>0</v>
      </c>
    </row>
    <row r="1316" s="34" customFormat="1" ht="17.1" hidden="1" customHeight="1" spans="1:5">
      <c r="A1316" s="186">
        <v>2240109</v>
      </c>
      <c r="B1316" s="186" t="s">
        <v>1135</v>
      </c>
      <c r="C1316" s="187">
        <v>0</v>
      </c>
      <c r="D1316" s="184"/>
      <c r="E1316" s="190">
        <f t="shared" si="20"/>
        <v>0</v>
      </c>
    </row>
    <row r="1317" s="34" customFormat="1" ht="17.1" customHeight="1" spans="1:5">
      <c r="A1317" s="186">
        <v>2240150</v>
      </c>
      <c r="B1317" s="186" t="s">
        <v>137</v>
      </c>
      <c r="C1317" s="187">
        <v>667</v>
      </c>
      <c r="D1317" s="184"/>
      <c r="E1317" s="190">
        <f t="shared" si="20"/>
        <v>667</v>
      </c>
    </row>
    <row r="1318" s="34" customFormat="1" ht="17.1" customHeight="1" spans="1:5">
      <c r="A1318" s="186">
        <v>2240199</v>
      </c>
      <c r="B1318" s="186" t="s">
        <v>1136</v>
      </c>
      <c r="C1318" s="187">
        <v>4093</v>
      </c>
      <c r="D1318" s="184"/>
      <c r="E1318" s="190">
        <f t="shared" si="20"/>
        <v>4093</v>
      </c>
    </row>
    <row r="1319" s="34" customFormat="1" ht="17.1" customHeight="1" spans="1:5">
      <c r="A1319" s="186">
        <v>22402</v>
      </c>
      <c r="B1319" s="189" t="s">
        <v>1137</v>
      </c>
      <c r="C1319" s="187">
        <f>SUM(C1320:C1324)</f>
        <v>3614</v>
      </c>
      <c r="D1319" s="187">
        <f>SUM(D1320:D1324)</f>
        <v>0</v>
      </c>
      <c r="E1319" s="188">
        <f t="shared" si="20"/>
        <v>3614</v>
      </c>
    </row>
    <row r="1320" s="34" customFormat="1" ht="17.1" hidden="1" customHeight="1" spans="1:5">
      <c r="A1320" s="186">
        <v>2240201</v>
      </c>
      <c r="B1320" s="186" t="s">
        <v>128</v>
      </c>
      <c r="C1320" s="187">
        <v>0</v>
      </c>
      <c r="D1320" s="184"/>
      <c r="E1320" s="190">
        <f t="shared" si="20"/>
        <v>0</v>
      </c>
    </row>
    <row r="1321" s="34" customFormat="1" ht="17.1" hidden="1" customHeight="1" spans="1:5">
      <c r="A1321" s="186">
        <v>2240202</v>
      </c>
      <c r="B1321" s="186" t="s">
        <v>129</v>
      </c>
      <c r="C1321" s="187">
        <v>0</v>
      </c>
      <c r="D1321" s="184"/>
      <c r="E1321" s="190">
        <f t="shared" si="20"/>
        <v>0</v>
      </c>
    </row>
    <row r="1322" s="34" customFormat="1" ht="17.1" hidden="1" customHeight="1" spans="1:5">
      <c r="A1322" s="186">
        <v>2240203</v>
      </c>
      <c r="B1322" s="186" t="s">
        <v>130</v>
      </c>
      <c r="C1322" s="187">
        <v>0</v>
      </c>
      <c r="D1322" s="184"/>
      <c r="E1322" s="190">
        <f t="shared" si="20"/>
        <v>0</v>
      </c>
    </row>
    <row r="1323" s="34" customFormat="1" ht="17.1" customHeight="1" spans="1:5">
      <c r="A1323" s="186">
        <v>2240204</v>
      </c>
      <c r="B1323" s="186" t="s">
        <v>1138</v>
      </c>
      <c r="C1323" s="187">
        <v>1596</v>
      </c>
      <c r="D1323" s="184"/>
      <c r="E1323" s="190">
        <f t="shared" si="20"/>
        <v>1596</v>
      </c>
    </row>
    <row r="1324" s="34" customFormat="1" ht="17.1" customHeight="1" spans="1:5">
      <c r="A1324" s="186">
        <v>2240299</v>
      </c>
      <c r="B1324" s="186" t="s">
        <v>1139</v>
      </c>
      <c r="C1324" s="187">
        <v>2018</v>
      </c>
      <c r="D1324" s="184"/>
      <c r="E1324" s="190">
        <f t="shared" si="20"/>
        <v>2018</v>
      </c>
    </row>
    <row r="1325" s="34" customFormat="1" ht="17.1" hidden="1" customHeight="1" spans="1:5">
      <c r="A1325" s="186">
        <v>22403</v>
      </c>
      <c r="B1325" s="189" t="s">
        <v>1140</v>
      </c>
      <c r="C1325" s="187">
        <f>SUM(C1326:C1330)</f>
        <v>0</v>
      </c>
      <c r="D1325" s="187">
        <f>SUM(D1326:D1330)</f>
        <v>0</v>
      </c>
      <c r="E1325" s="188">
        <f t="shared" si="20"/>
        <v>0</v>
      </c>
    </row>
    <row r="1326" s="34" customFormat="1" ht="17.1" hidden="1" customHeight="1" spans="1:5">
      <c r="A1326" s="186">
        <v>2240301</v>
      </c>
      <c r="B1326" s="186" t="s">
        <v>128</v>
      </c>
      <c r="C1326" s="187">
        <v>0</v>
      </c>
      <c r="D1326" s="184"/>
      <c r="E1326" s="190">
        <f t="shared" si="20"/>
        <v>0</v>
      </c>
    </row>
    <row r="1327" s="34" customFormat="1" ht="17.1" hidden="1" customHeight="1" spans="1:5">
      <c r="A1327" s="186">
        <v>2240302</v>
      </c>
      <c r="B1327" s="186" t="s">
        <v>129</v>
      </c>
      <c r="C1327" s="187">
        <v>0</v>
      </c>
      <c r="D1327" s="184"/>
      <c r="E1327" s="190">
        <f t="shared" si="20"/>
        <v>0</v>
      </c>
    </row>
    <row r="1328" s="34" customFormat="1" ht="17.1" hidden="1" customHeight="1" spans="1:5">
      <c r="A1328" s="186">
        <v>2240303</v>
      </c>
      <c r="B1328" s="186" t="s">
        <v>130</v>
      </c>
      <c r="C1328" s="187">
        <v>0</v>
      </c>
      <c r="D1328" s="184"/>
      <c r="E1328" s="190">
        <f t="shared" si="20"/>
        <v>0</v>
      </c>
    </row>
    <row r="1329" s="34" customFormat="1" ht="17.1" hidden="1" customHeight="1" spans="1:5">
      <c r="A1329" s="186">
        <v>2240304</v>
      </c>
      <c r="B1329" s="186" t="s">
        <v>1141</v>
      </c>
      <c r="C1329" s="187">
        <v>0</v>
      </c>
      <c r="D1329" s="184"/>
      <c r="E1329" s="190">
        <f t="shared" si="20"/>
        <v>0</v>
      </c>
    </row>
    <row r="1330" s="34" customFormat="1" ht="17.1" hidden="1" customHeight="1" spans="1:5">
      <c r="A1330" s="186">
        <v>2240399</v>
      </c>
      <c r="B1330" s="186" t="s">
        <v>1142</v>
      </c>
      <c r="C1330" s="187">
        <v>0</v>
      </c>
      <c r="D1330" s="184"/>
      <c r="E1330" s="190">
        <f t="shared" si="20"/>
        <v>0</v>
      </c>
    </row>
    <row r="1331" s="34" customFormat="1" ht="17.1" hidden="1" customHeight="1" spans="1:5">
      <c r="A1331" s="186">
        <v>22404</v>
      </c>
      <c r="B1331" s="189" t="s">
        <v>1143</v>
      </c>
      <c r="C1331" s="187">
        <f>SUM(C1332:C1338)</f>
        <v>0</v>
      </c>
      <c r="D1331" s="187">
        <f>SUM(D1332:D1338)</f>
        <v>0</v>
      </c>
      <c r="E1331" s="188">
        <f t="shared" si="20"/>
        <v>0</v>
      </c>
    </row>
    <row r="1332" s="34" customFormat="1" ht="17.1" hidden="1" customHeight="1" spans="1:5">
      <c r="A1332" s="186">
        <v>2240401</v>
      </c>
      <c r="B1332" s="186" t="s">
        <v>128</v>
      </c>
      <c r="C1332" s="187">
        <v>0</v>
      </c>
      <c r="D1332" s="184"/>
      <c r="E1332" s="190">
        <f t="shared" si="20"/>
        <v>0</v>
      </c>
    </row>
    <row r="1333" s="34" customFormat="1" ht="17.1" hidden="1" customHeight="1" spans="1:5">
      <c r="A1333" s="186">
        <v>2240402</v>
      </c>
      <c r="B1333" s="186" t="s">
        <v>129</v>
      </c>
      <c r="C1333" s="187">
        <v>0</v>
      </c>
      <c r="D1333" s="184"/>
      <c r="E1333" s="190">
        <f t="shared" si="20"/>
        <v>0</v>
      </c>
    </row>
    <row r="1334" s="34" customFormat="1" ht="17.1" hidden="1" customHeight="1" spans="1:5">
      <c r="A1334" s="186">
        <v>2240403</v>
      </c>
      <c r="B1334" s="186" t="s">
        <v>130</v>
      </c>
      <c r="C1334" s="187">
        <v>0</v>
      </c>
      <c r="D1334" s="184"/>
      <c r="E1334" s="190">
        <f t="shared" si="20"/>
        <v>0</v>
      </c>
    </row>
    <row r="1335" s="34" customFormat="1" ht="17.1" hidden="1" customHeight="1" spans="1:5">
      <c r="A1335" s="186">
        <v>2240404</v>
      </c>
      <c r="B1335" s="186" t="s">
        <v>1144</v>
      </c>
      <c r="C1335" s="187">
        <v>0</v>
      </c>
      <c r="D1335" s="184"/>
      <c r="E1335" s="190">
        <f t="shared" si="20"/>
        <v>0</v>
      </c>
    </row>
    <row r="1336" s="34" customFormat="1" ht="17.1" hidden="1" customHeight="1" spans="1:5">
      <c r="A1336" s="186">
        <v>2240405</v>
      </c>
      <c r="B1336" s="186" t="s">
        <v>1145</v>
      </c>
      <c r="C1336" s="187">
        <v>0</v>
      </c>
      <c r="D1336" s="184"/>
      <c r="E1336" s="190">
        <f t="shared" si="20"/>
        <v>0</v>
      </c>
    </row>
    <row r="1337" s="34" customFormat="1" ht="17.1" hidden="1" customHeight="1" spans="1:5">
      <c r="A1337" s="186">
        <v>2240450</v>
      </c>
      <c r="B1337" s="186" t="s">
        <v>137</v>
      </c>
      <c r="C1337" s="187">
        <v>0</v>
      </c>
      <c r="D1337" s="184"/>
      <c r="E1337" s="190">
        <f t="shared" si="20"/>
        <v>0</v>
      </c>
    </row>
    <row r="1338" s="34" customFormat="1" ht="17.1" hidden="1" customHeight="1" spans="1:5">
      <c r="A1338" s="186">
        <v>2240499</v>
      </c>
      <c r="B1338" s="186" t="s">
        <v>1146</v>
      </c>
      <c r="C1338" s="187">
        <v>0</v>
      </c>
      <c r="D1338" s="184"/>
      <c r="E1338" s="190">
        <f t="shared" si="20"/>
        <v>0</v>
      </c>
    </row>
    <row r="1339" s="34" customFormat="1" ht="17.1" hidden="1" customHeight="1" spans="1:5">
      <c r="A1339" s="186">
        <v>22405</v>
      </c>
      <c r="B1339" s="189" t="s">
        <v>1147</v>
      </c>
      <c r="C1339" s="187">
        <f>SUM(C1340:C1351)</f>
        <v>0</v>
      </c>
      <c r="D1339" s="187">
        <f>SUM(D1340:D1351)</f>
        <v>0</v>
      </c>
      <c r="E1339" s="188">
        <f t="shared" si="20"/>
        <v>0</v>
      </c>
    </row>
    <row r="1340" s="34" customFormat="1" ht="17.1" hidden="1" customHeight="1" spans="1:5">
      <c r="A1340" s="186">
        <v>2240501</v>
      </c>
      <c r="B1340" s="186" t="s">
        <v>128</v>
      </c>
      <c r="C1340" s="187">
        <v>0</v>
      </c>
      <c r="D1340" s="184"/>
      <c r="E1340" s="190">
        <f t="shared" si="20"/>
        <v>0</v>
      </c>
    </row>
    <row r="1341" s="34" customFormat="1" ht="17.1" hidden="1" customHeight="1" spans="1:5">
      <c r="A1341" s="186">
        <v>2240502</v>
      </c>
      <c r="B1341" s="186" t="s">
        <v>129</v>
      </c>
      <c r="C1341" s="187">
        <v>0</v>
      </c>
      <c r="D1341" s="184"/>
      <c r="E1341" s="190">
        <f t="shared" si="20"/>
        <v>0</v>
      </c>
    </row>
    <row r="1342" s="34" customFormat="1" ht="17.1" hidden="1" customHeight="1" spans="1:5">
      <c r="A1342" s="186">
        <v>2240503</v>
      </c>
      <c r="B1342" s="186" t="s">
        <v>130</v>
      </c>
      <c r="C1342" s="187">
        <v>0</v>
      </c>
      <c r="D1342" s="184"/>
      <c r="E1342" s="190">
        <f t="shared" si="20"/>
        <v>0</v>
      </c>
    </row>
    <row r="1343" s="34" customFormat="1" ht="17.1" hidden="1" customHeight="1" spans="1:5">
      <c r="A1343" s="186">
        <v>2240504</v>
      </c>
      <c r="B1343" s="186" t="s">
        <v>1148</v>
      </c>
      <c r="C1343" s="187">
        <v>0</v>
      </c>
      <c r="D1343" s="184"/>
      <c r="E1343" s="190">
        <f t="shared" si="20"/>
        <v>0</v>
      </c>
    </row>
    <row r="1344" s="34" customFormat="1" ht="17.1" hidden="1" customHeight="1" spans="1:5">
      <c r="A1344" s="186">
        <v>2240505</v>
      </c>
      <c r="B1344" s="186" t="s">
        <v>1149</v>
      </c>
      <c r="C1344" s="187">
        <v>0</v>
      </c>
      <c r="D1344" s="184"/>
      <c r="E1344" s="190">
        <f t="shared" si="20"/>
        <v>0</v>
      </c>
    </row>
    <row r="1345" s="34" customFormat="1" ht="17.1" hidden="1" customHeight="1" spans="1:5">
      <c r="A1345" s="186">
        <v>2240506</v>
      </c>
      <c r="B1345" s="186" t="s">
        <v>1150</v>
      </c>
      <c r="C1345" s="187">
        <v>0</v>
      </c>
      <c r="D1345" s="184"/>
      <c r="E1345" s="190">
        <f t="shared" si="20"/>
        <v>0</v>
      </c>
    </row>
    <row r="1346" s="34" customFormat="1" ht="17.1" hidden="1" customHeight="1" spans="1:5">
      <c r="A1346" s="186">
        <v>2240507</v>
      </c>
      <c r="B1346" s="186" t="s">
        <v>1151</v>
      </c>
      <c r="C1346" s="187">
        <v>0</v>
      </c>
      <c r="D1346" s="184"/>
      <c r="E1346" s="190">
        <f t="shared" si="20"/>
        <v>0</v>
      </c>
    </row>
    <row r="1347" s="34" customFormat="1" ht="17.1" hidden="1" customHeight="1" spans="1:5">
      <c r="A1347" s="186">
        <v>2240508</v>
      </c>
      <c r="B1347" s="186" t="s">
        <v>1152</v>
      </c>
      <c r="C1347" s="187">
        <v>0</v>
      </c>
      <c r="D1347" s="184"/>
      <c r="E1347" s="190">
        <f t="shared" si="20"/>
        <v>0</v>
      </c>
    </row>
    <row r="1348" s="34" customFormat="1" ht="17.1" hidden="1" customHeight="1" spans="1:5">
      <c r="A1348" s="186">
        <v>2240509</v>
      </c>
      <c r="B1348" s="186" t="s">
        <v>1153</v>
      </c>
      <c r="C1348" s="187">
        <v>0</v>
      </c>
      <c r="D1348" s="184"/>
      <c r="E1348" s="190">
        <f t="shared" si="20"/>
        <v>0</v>
      </c>
    </row>
    <row r="1349" s="34" customFormat="1" ht="17.1" hidden="1" customHeight="1" spans="1:5">
      <c r="A1349" s="186">
        <v>2240510</v>
      </c>
      <c r="B1349" s="186" t="s">
        <v>1154</v>
      </c>
      <c r="C1349" s="187">
        <v>0</v>
      </c>
      <c r="D1349" s="184"/>
      <c r="E1349" s="190">
        <f t="shared" si="20"/>
        <v>0</v>
      </c>
    </row>
    <row r="1350" s="34" customFormat="1" ht="17.1" hidden="1" customHeight="1" spans="1:5">
      <c r="A1350" s="186">
        <v>2240550</v>
      </c>
      <c r="B1350" s="186" t="s">
        <v>1155</v>
      </c>
      <c r="C1350" s="187">
        <v>0</v>
      </c>
      <c r="D1350" s="184"/>
      <c r="E1350" s="190">
        <f t="shared" ref="E1350:E1377" si="21">C1350-D1350</f>
        <v>0</v>
      </c>
    </row>
    <row r="1351" s="34" customFormat="1" ht="17.1" hidden="1" customHeight="1" spans="1:5">
      <c r="A1351" s="186">
        <v>2240599</v>
      </c>
      <c r="B1351" s="186" t="s">
        <v>1156</v>
      </c>
      <c r="C1351" s="187">
        <v>0</v>
      </c>
      <c r="D1351" s="184"/>
      <c r="E1351" s="190">
        <f t="shared" si="21"/>
        <v>0</v>
      </c>
    </row>
    <row r="1352" s="34" customFormat="1" ht="17.1" customHeight="1" spans="1:5">
      <c r="A1352" s="186">
        <v>22406</v>
      </c>
      <c r="B1352" s="189" t="s">
        <v>1157</v>
      </c>
      <c r="C1352" s="187">
        <f>SUM(C1353:C1355)</f>
        <v>1200</v>
      </c>
      <c r="D1352" s="187">
        <f>SUM(D1353:D1355)</f>
        <v>0</v>
      </c>
      <c r="E1352" s="188">
        <f t="shared" si="21"/>
        <v>1200</v>
      </c>
    </row>
    <row r="1353" s="34" customFormat="1" ht="17.1" customHeight="1" spans="1:5">
      <c r="A1353" s="186">
        <v>2240601</v>
      </c>
      <c r="B1353" s="186" t="s">
        <v>1158</v>
      </c>
      <c r="C1353" s="187">
        <v>1200</v>
      </c>
      <c r="D1353" s="184"/>
      <c r="E1353" s="190">
        <f t="shared" si="21"/>
        <v>1200</v>
      </c>
    </row>
    <row r="1354" s="34" customFormat="1" ht="17.1" hidden="1" customHeight="1" spans="1:5">
      <c r="A1354" s="186">
        <v>2240602</v>
      </c>
      <c r="B1354" s="186" t="s">
        <v>1159</v>
      </c>
      <c r="C1354" s="187">
        <v>0</v>
      </c>
      <c r="D1354" s="184"/>
      <c r="E1354" s="190">
        <f t="shared" si="21"/>
        <v>0</v>
      </c>
    </row>
    <row r="1355" s="34" customFormat="1" ht="17.1" hidden="1" customHeight="1" spans="1:5">
      <c r="A1355" s="186">
        <v>2240699</v>
      </c>
      <c r="B1355" s="186" t="s">
        <v>1160</v>
      </c>
      <c r="C1355" s="187">
        <v>0</v>
      </c>
      <c r="D1355" s="184"/>
      <c r="E1355" s="190">
        <f t="shared" si="21"/>
        <v>0</v>
      </c>
    </row>
    <row r="1356" s="34" customFormat="1" ht="17.1" hidden="1" customHeight="1" spans="1:5">
      <c r="A1356" s="186">
        <v>22407</v>
      </c>
      <c r="B1356" s="189" t="s">
        <v>1161</v>
      </c>
      <c r="C1356" s="187">
        <f>SUM(C1357:C1361)</f>
        <v>0</v>
      </c>
      <c r="D1356" s="187">
        <f>SUM(D1357:D1361)</f>
        <v>0</v>
      </c>
      <c r="E1356" s="188">
        <f t="shared" si="21"/>
        <v>0</v>
      </c>
    </row>
    <row r="1357" s="34" customFormat="1" ht="17.1" hidden="1" customHeight="1" spans="1:5">
      <c r="A1357" s="186">
        <v>2240701</v>
      </c>
      <c r="B1357" s="186" t="s">
        <v>1162</v>
      </c>
      <c r="C1357" s="187">
        <v>0</v>
      </c>
      <c r="D1357" s="184"/>
      <c r="E1357" s="190">
        <f t="shared" si="21"/>
        <v>0</v>
      </c>
    </row>
    <row r="1358" s="34" customFormat="1" ht="17.1" hidden="1" customHeight="1" spans="1:5">
      <c r="A1358" s="186">
        <v>2240702</v>
      </c>
      <c r="B1358" s="186" t="s">
        <v>1163</v>
      </c>
      <c r="C1358" s="187">
        <v>0</v>
      </c>
      <c r="D1358" s="184"/>
      <c r="E1358" s="190">
        <f t="shared" si="21"/>
        <v>0</v>
      </c>
    </row>
    <row r="1359" s="34" customFormat="1" ht="17.1" hidden="1" customHeight="1" spans="1:5">
      <c r="A1359" s="186">
        <v>2240703</v>
      </c>
      <c r="B1359" s="186" t="s">
        <v>1164</v>
      </c>
      <c r="C1359" s="187">
        <v>0</v>
      </c>
      <c r="D1359" s="184"/>
      <c r="E1359" s="190">
        <f t="shared" si="21"/>
        <v>0</v>
      </c>
    </row>
    <row r="1360" s="34" customFormat="1" ht="17.1" hidden="1" customHeight="1" spans="1:5">
      <c r="A1360" s="186">
        <v>2240704</v>
      </c>
      <c r="B1360" s="186" t="s">
        <v>1165</v>
      </c>
      <c r="C1360" s="187">
        <v>0</v>
      </c>
      <c r="D1360" s="184"/>
      <c r="E1360" s="190">
        <f t="shared" si="21"/>
        <v>0</v>
      </c>
    </row>
    <row r="1361" s="34" customFormat="1" ht="17.1" hidden="1" customHeight="1" spans="1:5">
      <c r="A1361" s="186">
        <v>2240799</v>
      </c>
      <c r="B1361" s="186" t="s">
        <v>1166</v>
      </c>
      <c r="C1361" s="187">
        <v>0</v>
      </c>
      <c r="D1361" s="184"/>
      <c r="E1361" s="190">
        <f t="shared" si="21"/>
        <v>0</v>
      </c>
    </row>
    <row r="1362" s="34" customFormat="1" ht="17.1" hidden="1" customHeight="1" spans="1:5">
      <c r="A1362" s="186">
        <v>22499</v>
      </c>
      <c r="B1362" s="189" t="s">
        <v>1167</v>
      </c>
      <c r="C1362" s="187">
        <v>0</v>
      </c>
      <c r="D1362" s="187">
        <v>0</v>
      </c>
      <c r="E1362" s="188">
        <f t="shared" si="21"/>
        <v>0</v>
      </c>
    </row>
    <row r="1363" s="34" customFormat="1" ht="17.1" customHeight="1" spans="1:5">
      <c r="A1363" s="186">
        <v>229</v>
      </c>
      <c r="B1363" s="189" t="s">
        <v>1168</v>
      </c>
      <c r="C1363" s="187">
        <f>C1364</f>
        <v>9525</v>
      </c>
      <c r="D1363" s="187">
        <f>D1364</f>
        <v>0</v>
      </c>
      <c r="E1363" s="188">
        <f t="shared" si="21"/>
        <v>9525</v>
      </c>
    </row>
    <row r="1364" s="34" customFormat="1" ht="17.1" customHeight="1" spans="1:5">
      <c r="A1364" s="186">
        <v>22999</v>
      </c>
      <c r="B1364" s="189" t="s">
        <v>1169</v>
      </c>
      <c r="C1364" s="187">
        <f>C1365</f>
        <v>9525</v>
      </c>
      <c r="D1364" s="187">
        <f>D1365</f>
        <v>0</v>
      </c>
      <c r="E1364" s="188">
        <f t="shared" si="21"/>
        <v>9525</v>
      </c>
    </row>
    <row r="1365" s="34" customFormat="1" ht="17.1" customHeight="1" spans="1:5">
      <c r="A1365" s="186">
        <v>2299901</v>
      </c>
      <c r="B1365" s="186" t="s">
        <v>1170</v>
      </c>
      <c r="C1365" s="187">
        <v>9525</v>
      </c>
      <c r="D1365" s="184"/>
      <c r="E1365" s="190">
        <f t="shared" si="21"/>
        <v>9525</v>
      </c>
    </row>
    <row r="1366" s="34" customFormat="1" ht="17.1" customHeight="1" spans="1:5">
      <c r="A1366" s="186">
        <v>232</v>
      </c>
      <c r="B1366" s="189" t="s">
        <v>1171</v>
      </c>
      <c r="C1366" s="187">
        <f>SUM(C1367,C1368,C1369)</f>
        <v>6203</v>
      </c>
      <c r="D1366" s="187">
        <f>SUM(D1367,D1368,D1369)</f>
        <v>0</v>
      </c>
      <c r="E1366" s="188">
        <f t="shared" si="21"/>
        <v>6203</v>
      </c>
    </row>
    <row r="1367" s="34" customFormat="1" ht="17.1" hidden="1" customHeight="1" spans="1:5">
      <c r="A1367" s="186">
        <v>23201</v>
      </c>
      <c r="B1367" s="189" t="s">
        <v>1172</v>
      </c>
      <c r="C1367" s="187">
        <v>0</v>
      </c>
      <c r="D1367" s="187">
        <v>0</v>
      </c>
      <c r="E1367" s="188">
        <f t="shared" si="21"/>
        <v>0</v>
      </c>
    </row>
    <row r="1368" s="34" customFormat="1" ht="17.1" hidden="1" customHeight="1" spans="1:5">
      <c r="A1368" s="186">
        <v>23202</v>
      </c>
      <c r="B1368" s="189" t="s">
        <v>1173</v>
      </c>
      <c r="C1368" s="187">
        <v>0</v>
      </c>
      <c r="D1368" s="187">
        <v>0</v>
      </c>
      <c r="E1368" s="188">
        <f t="shared" si="21"/>
        <v>0</v>
      </c>
    </row>
    <row r="1369" s="34" customFormat="1" ht="17.1" customHeight="1" spans="1:5">
      <c r="A1369" s="186">
        <v>23203</v>
      </c>
      <c r="B1369" s="189" t="s">
        <v>1174</v>
      </c>
      <c r="C1369" s="187">
        <f>SUM(C1370:C1373)</f>
        <v>6203</v>
      </c>
      <c r="D1369" s="187">
        <f>SUM(D1370:D1373)</f>
        <v>0</v>
      </c>
      <c r="E1369" s="188">
        <f t="shared" si="21"/>
        <v>6203</v>
      </c>
    </row>
    <row r="1370" s="34" customFormat="1" ht="17.25" customHeight="1" spans="1:5">
      <c r="A1370" s="186">
        <v>2320301</v>
      </c>
      <c r="B1370" s="186" t="s">
        <v>1175</v>
      </c>
      <c r="C1370" s="187">
        <v>6203</v>
      </c>
      <c r="D1370" s="184"/>
      <c r="E1370" s="190">
        <f t="shared" si="21"/>
        <v>6203</v>
      </c>
    </row>
    <row r="1371" s="34" customFormat="1" ht="17.1" hidden="1" customHeight="1" spans="1:5">
      <c r="A1371" s="186">
        <v>2320302</v>
      </c>
      <c r="B1371" s="186" t="s">
        <v>1176</v>
      </c>
      <c r="C1371" s="187">
        <v>0</v>
      </c>
      <c r="D1371" s="184"/>
      <c r="E1371" s="190">
        <f t="shared" si="21"/>
        <v>0</v>
      </c>
    </row>
    <row r="1372" s="34" customFormat="1" ht="17.1" hidden="1" customHeight="1" spans="1:5">
      <c r="A1372" s="186">
        <v>2320303</v>
      </c>
      <c r="B1372" s="186" t="s">
        <v>1177</v>
      </c>
      <c r="C1372" s="187">
        <v>0</v>
      </c>
      <c r="D1372" s="184"/>
      <c r="E1372" s="190">
        <f t="shared" si="21"/>
        <v>0</v>
      </c>
    </row>
    <row r="1373" s="34" customFormat="1" ht="17.1" hidden="1" customHeight="1" spans="1:5">
      <c r="A1373" s="186">
        <v>2320304</v>
      </c>
      <c r="B1373" s="186" t="s">
        <v>1178</v>
      </c>
      <c r="C1373" s="187">
        <v>0</v>
      </c>
      <c r="D1373" s="184"/>
      <c r="E1373" s="190">
        <f t="shared" si="21"/>
        <v>0</v>
      </c>
    </row>
    <row r="1374" s="34" customFormat="1" ht="17.1" customHeight="1" spans="1:5">
      <c r="A1374" s="186">
        <v>233</v>
      </c>
      <c r="B1374" s="189" t="s">
        <v>1179</v>
      </c>
      <c r="C1374" s="187">
        <f>C1375+C1376+C1377</f>
        <v>34</v>
      </c>
      <c r="D1374" s="187">
        <f>D1375+D1376+D1377</f>
        <v>0</v>
      </c>
      <c r="E1374" s="188">
        <f t="shared" si="21"/>
        <v>34</v>
      </c>
    </row>
    <row r="1375" s="34" customFormat="1" ht="17.1" hidden="1" customHeight="1" spans="1:5">
      <c r="A1375" s="186">
        <v>23301</v>
      </c>
      <c r="B1375" s="189" t="s">
        <v>1180</v>
      </c>
      <c r="C1375" s="187">
        <v>0</v>
      </c>
      <c r="D1375" s="187">
        <v>0</v>
      </c>
      <c r="E1375" s="188">
        <f t="shared" si="21"/>
        <v>0</v>
      </c>
    </row>
    <row r="1376" s="34" customFormat="1" ht="17.1" hidden="1" customHeight="1" spans="1:5">
      <c r="A1376" s="186">
        <v>23302</v>
      </c>
      <c r="B1376" s="189" t="s">
        <v>1181</v>
      </c>
      <c r="C1376" s="187">
        <v>0</v>
      </c>
      <c r="D1376" s="187">
        <v>0</v>
      </c>
      <c r="E1376" s="188">
        <f t="shared" si="21"/>
        <v>0</v>
      </c>
    </row>
    <row r="1377" s="34" customFormat="1" ht="17.1" customHeight="1" spans="1:5">
      <c r="A1377" s="186">
        <v>23303</v>
      </c>
      <c r="B1377" s="189" t="s">
        <v>1182</v>
      </c>
      <c r="C1377" s="187">
        <v>34</v>
      </c>
      <c r="D1377" s="187"/>
      <c r="E1377" s="188">
        <f t="shared" si="21"/>
        <v>34</v>
      </c>
    </row>
  </sheetData>
  <autoFilter ref="A4:E1377">
    <filterColumn colId="4">
      <customFilters>
        <customFilter operator="notEqual" val=""/>
      </customFilters>
    </filterColumn>
    <extLst/>
  </autoFilter>
  <mergeCells count="1">
    <mergeCell ref="A2:E2"/>
  </mergeCells>
  <pageMargins left="0.708661417322835" right="0.47244094488189" top="0.748031496062992" bottom="0.748031496062992" header="0.31496062992126" footer="0.43"/>
  <pageSetup paperSize="9" orientation="portrait"/>
  <headerFooter>
    <oddFooter>&amp;C第 &amp;P 页，共 &amp;N 页</oddFooter>
    <firstFooter>&amp;C&amp;P&amp;N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目录</vt:lpstr>
      <vt:lpstr>全市公共预算收入</vt:lpstr>
      <vt:lpstr>全市公共预算支出</vt:lpstr>
      <vt:lpstr>市级公共预算收入</vt:lpstr>
      <vt:lpstr>市级公共预算支出</vt:lpstr>
      <vt:lpstr>全市支出功能科目</vt:lpstr>
      <vt:lpstr>全市支出经济科目</vt:lpstr>
      <vt:lpstr>市级功能科目</vt:lpstr>
      <vt:lpstr>市级经济科目</vt:lpstr>
      <vt:lpstr>全市平衡表</vt:lpstr>
      <vt:lpstr>市级平衡表</vt:lpstr>
      <vt:lpstr>全市转移性收支</vt:lpstr>
      <vt:lpstr>市本级转移性收支</vt:lpstr>
      <vt:lpstr>全市基金收入</vt:lpstr>
      <vt:lpstr>全市基金支出</vt:lpstr>
      <vt:lpstr>市级基金收入</vt:lpstr>
      <vt:lpstr>市级基金支出</vt:lpstr>
      <vt:lpstr>基金平衡</vt:lpstr>
      <vt:lpstr>全市三公经费</vt:lpstr>
      <vt:lpstr>市本级三公经费</vt:lpstr>
      <vt:lpstr>全市国资收支</vt:lpstr>
      <vt:lpstr>市级国资收支</vt:lpstr>
      <vt:lpstr>社会保险基金收支表</vt:lpstr>
      <vt:lpstr>债务1</vt:lpstr>
      <vt:lpstr>债务2</vt:lpstr>
      <vt:lpstr>债务3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  </cp:lastModifiedBy>
  <dcterms:created xsi:type="dcterms:W3CDTF">2006-09-13T11:21:00Z</dcterms:created>
  <cp:lastPrinted>2020-10-14T08:11:00Z</cp:lastPrinted>
  <dcterms:modified xsi:type="dcterms:W3CDTF">2020-11-27T07:19:14Z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