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1000" firstSheet="9"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'表11-部门综合预算政府采购（资产配置、购买服务）预算表'!$A$1:$N$10</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'表6-部门综合预算一般公共预算支出明细表（按经济分类科目分）'!$A$1:$F$9</definedName>
    <definedName name="_xlnm.Print_Area" localSheetId="8">'表7-部门综合预算一般公共预算基本支出明细表（按功能科目分）'!$A$1:$F$6</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_FilterDatabase" localSheetId="6" hidden="1">'表5-部门综合预算一般公共预算支出明细表（按功能科目分）'!$A$5:$G$25</definedName>
  </definedNames>
  <calcPr fullCalcOnLoad="1"/>
</workbook>
</file>

<file path=xl/sharedStrings.xml><?xml version="1.0" encoding="utf-8"?>
<sst xmlns="http://schemas.openxmlformats.org/spreadsheetml/2006/main" count="922" uniqueCount="401">
  <si>
    <t>附件2</t>
  </si>
  <si>
    <t>2019年部门综合预算公开报表</t>
  </si>
  <si>
    <t xml:space="preserve">                部门名称：神木市高家堡镇人民政府</t>
  </si>
  <si>
    <t xml:space="preserve">                保密审查情况： 公开</t>
  </si>
  <si>
    <t xml:space="preserve">                部门主要负责人审签情况：</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</si>
  <si>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</si>
  <si>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</si>
  <si>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</si>
  <si>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</si>
  <si>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</si>
  <si>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</si>
  <si>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</si>
  <si>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</si>
  <si>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</si>
  <si>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</si>
  <si>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</si>
  <si>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</si>
  <si>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</si>
  <si>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</si>
  <si>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</si>
  <si>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</si>
  <si>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</si>
  <si>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</si>
  <si>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</si>
  <si>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</si>
  <si>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</si>
  <si>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</si>
  <si>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</si>
  <si>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</si>
  <si>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</si>
  <si>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本年度无政府性基金收支预算</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</si>
  <si>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</si>
  <si>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</si>
  <si>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</si>
  <si>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</si>
  <si>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</si>
  <si>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</si>
  <si>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</si>
  <si>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</si>
  <si>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无涉及项目绩效</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</si>
  <si>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</si>
  <si>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</si>
  <si>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</si>
  <si>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</si>
  <si>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</si>
  <si>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</si>
  <si>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</si>
  <si>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</si>
  <si>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</si>
  <si>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</si>
  <si>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</si>
  <si>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</si>
  <si>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</si>
  <si>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</si>
  <si>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</si>
  <si>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</si>
  <si>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</si>
  <si>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</si>
  <si>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</si>
  <si>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</si>
  <si>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</si>
  <si>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</si>
  <si>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</si>
  <si>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</si>
  <si>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</si>
  <si>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</si>
  <si>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</si>
  <si>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</si>
  <si>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</si>
  <si>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</si>
  <si>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</si>
  <si>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</si>
  <si>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</si>
  <si>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</si>
  <si>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</si>
  <si>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</si>
  <si>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</si>
  <si>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</si>
  <si>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</si>
  <si>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</si>
  <si>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</si>
  <si>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</si>
  <si>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</si>
  <si>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</si>
  <si>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</si>
  <si>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</si>
  <si>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</si>
  <si>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</si>
  <si>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</si>
  <si>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</si>
  <si>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</si>
  <si>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</si>
  <si>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</si>
  <si>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</si>
  <si>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</si>
  <si>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</si>
  <si>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</si>
  <si>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</si>
  <si>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</si>
  <si>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</si>
  <si>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</si>
  <si>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</si>
  <si>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</si>
  <si>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</si>
  <si>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</si>
  <si>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</si>
  <si>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</si>
  <si>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</si>
  <si>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</si>
  <si>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</si>
  <si>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</si>
  <si>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</si>
  <si>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</si>
  <si>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</si>
  <si>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</si>
  <si>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</si>
  <si>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</si>
  <si>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</si>
  <si>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</si>
  <si>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</si>
  <si>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</si>
  <si>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</si>
  <si>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</si>
  <si>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</si>
  <si>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</si>
  <si>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</si>
  <si>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</si>
  <si>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</si>
  <si>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</si>
  <si>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</si>
  <si>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</si>
  <si>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</si>
  <si>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</si>
  <si>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</si>
  <si>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</si>
  <si>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</si>
  <si>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</si>
  <si>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神木市高家堡镇人民政府</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</si>
  <si>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</si>
  <si>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</si>
  <si>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</si>
  <si>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</si>
  <si>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</si>
  <si>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</si>
  <si>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</si>
  <si>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</si>
  <si>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</si>
  <si>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</si>
  <si>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</si>
  <si>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</si>
  <si>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</si>
  <si>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</si>
  <si>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</si>
  <si>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</si>
  <si>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政协事务行政运行</t>
  </si>
  <si>
    <t>政府办公厅（室）及相关机构事务行政运行</t>
  </si>
  <si>
    <t>政府办公厅（室）及相关机构事务一般行政管理事务</t>
  </si>
  <si>
    <t>其他政府办公厅（室）及相关运行经费</t>
  </si>
  <si>
    <t>住房保障支出</t>
  </si>
  <si>
    <t>住房公积金</t>
  </si>
  <si>
    <t>社会保障和就业支出</t>
  </si>
  <si>
    <t>其他行政事业单位离退休支出</t>
  </si>
  <si>
    <t xml:space="preserve"> 城乡社区支出</t>
  </si>
  <si>
    <t>其他城乡社区公共设施支出</t>
  </si>
  <si>
    <t>城乡社区环境卫生</t>
  </si>
  <si>
    <t xml:space="preserve"> 农林水支出</t>
  </si>
  <si>
    <t>农村人畜饮水</t>
  </si>
  <si>
    <t>节能环保支出</t>
  </si>
  <si>
    <t>其他污染防治支出</t>
  </si>
  <si>
    <t xml:space="preserve">  文化体育与传媒支出</t>
  </si>
  <si>
    <t>文化活动</t>
  </si>
  <si>
    <t>广播</t>
  </si>
  <si>
    <t>2019年部门综合预算一般公共预算支出明细表（按政府预算经济分类科目分）</t>
  </si>
  <si>
    <t>经济科目编码</t>
  </si>
  <si>
    <t>政府预算经济科目名称</t>
  </si>
  <si>
    <t>501</t>
  </si>
  <si>
    <t>机关工资福利支出</t>
  </si>
  <si>
    <t>50101</t>
  </si>
  <si>
    <t>工资奖金补贴</t>
  </si>
  <si>
    <t>50102</t>
  </si>
  <si>
    <t>社会保障缴费</t>
  </si>
  <si>
    <t>50103</t>
  </si>
  <si>
    <t>50199</t>
  </si>
  <si>
    <t>其他工资福利支出</t>
  </si>
  <si>
    <t>502</t>
  </si>
  <si>
    <t>机关商品与服务支出</t>
  </si>
  <si>
    <t>50201</t>
  </si>
  <si>
    <t>办公经费</t>
  </si>
  <si>
    <t>50202</t>
  </si>
  <si>
    <t>会议费</t>
  </si>
  <si>
    <t>50204</t>
  </si>
  <si>
    <t>专用材料购置费</t>
  </si>
  <si>
    <t>50205</t>
  </si>
  <si>
    <t>委托业务费</t>
  </si>
  <si>
    <t>50206</t>
  </si>
  <si>
    <t>公务接待费</t>
  </si>
  <si>
    <t>50208</t>
  </si>
  <si>
    <t>公务用车运行维护费</t>
  </si>
  <si>
    <t>50209</t>
  </si>
  <si>
    <t>维修（护）费</t>
  </si>
  <si>
    <t>50299</t>
  </si>
  <si>
    <t>其他商品服务支出</t>
  </si>
  <si>
    <t>503</t>
  </si>
  <si>
    <t>机关资本性支出</t>
  </si>
  <si>
    <t>50302</t>
  </si>
  <si>
    <t>基础设施建设</t>
  </si>
  <si>
    <t>50306</t>
  </si>
  <si>
    <t>设备购置</t>
  </si>
  <si>
    <t>505</t>
  </si>
  <si>
    <t>对事业单位经常性补助</t>
  </si>
  <si>
    <t>50501</t>
  </si>
  <si>
    <t>工资福利支出</t>
  </si>
  <si>
    <t>50502</t>
  </si>
  <si>
    <t>商品服务支出</t>
  </si>
  <si>
    <t>509</t>
  </si>
  <si>
    <t>对个人和家庭的补助</t>
  </si>
  <si>
    <t>50901</t>
  </si>
  <si>
    <t>社会福利和救助</t>
  </si>
  <si>
    <t>50903</t>
  </si>
  <si>
    <t>个人农业生产补贴</t>
  </si>
  <si>
    <t>50905</t>
  </si>
  <si>
    <t>离退休费</t>
  </si>
  <si>
    <t>50999</t>
  </si>
  <si>
    <t>其他对个人和家庭的补助</t>
  </si>
  <si>
    <t>2019年部门综合预算一般公共预算基本支出明细表（按功能科目分）</t>
  </si>
  <si>
    <t>行政运行</t>
  </si>
  <si>
    <t>2019年部门综合预算一般公共预算基本支出明细表（按政府预算经济分类科目分）</t>
  </si>
  <si>
    <t>经济科目名称</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</si>
  <si>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</si>
  <si>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</si>
  <si>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</si>
  <si>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</si>
  <si>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</si>
  <si>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</si>
  <si>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</si>
  <si>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</si>
  <si>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</si>
  <si>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</si>
  <si>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</si>
  <si>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</si>
  <si>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</si>
  <si>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</si>
  <si>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</si>
  <si>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</si>
  <si>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</si>
  <si>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</si>
  <si>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</si>
  <si>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</si>
  <si>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</si>
  <si>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</si>
  <si>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</si>
  <si>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</si>
  <si>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</si>
  <si>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</si>
  <si>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</si>
  <si>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</si>
  <si>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</si>
  <si>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</si>
  <si>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</si>
  <si>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</si>
  <si>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</si>
  <si>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</si>
  <si>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</si>
  <si>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高家堡政协活动经费</t>
  </si>
  <si>
    <t>政协组学习活动、办公费用</t>
  </si>
  <si>
    <t>流动党总支专项经费</t>
  </si>
  <si>
    <t>城区流动党支部房屋租赁、办公费用</t>
  </si>
  <si>
    <t>基层政权建设经费</t>
  </si>
  <si>
    <t>办公设备购置、政权建设费用</t>
  </si>
  <si>
    <t>农村税费改革转移支付资金</t>
  </si>
  <si>
    <t>村级公务费、村干部补助等</t>
  </si>
  <si>
    <t>政通路社区维修、改造经费</t>
  </si>
  <si>
    <t>85.26</t>
  </si>
  <si>
    <t>政通路社区维修、供暖、道路硬化、办公设备购置等费用</t>
  </si>
  <si>
    <t>市政环卫经费</t>
  </si>
  <si>
    <t>镇区市政设施维修、设备购置、卫生员工资等</t>
  </si>
  <si>
    <t>李家洞村七里庙组饮水灌溉工程专项经费</t>
  </si>
  <si>
    <t>李家洞村七里庙组自来水管线铺设、渠道灌溉</t>
  </si>
  <si>
    <t>公共服务设施系列升级改造经费</t>
  </si>
  <si>
    <t>镇区公共设施维修维护、提升改造等费用</t>
  </si>
  <si>
    <t>高家堡“书香古镇、文化采风”专项经费</t>
  </si>
  <si>
    <t>举办古镇、石峁"文化采风”系列活动、打造文化旅游名镇等</t>
  </si>
  <si>
    <t>高仁里峁等四村通村道路建设经费</t>
  </si>
  <si>
    <t>高仁里峁等四村通村道路</t>
  </si>
  <si>
    <t>非法储煤场清理费用</t>
  </si>
  <si>
    <t>为打赢污染防治攻坚战，拆除、清理非法储煤场</t>
  </si>
  <si>
    <t>推进秃尾河“清四乱‘专项经费</t>
  </si>
  <si>
    <t>辖区内沿秃尾河流域清理整治乱占、乱采、乱堆、乱建费用</t>
  </si>
  <si>
    <t>农村劝导员补贴</t>
  </si>
  <si>
    <t>辖区内农村劝导员补贴</t>
  </si>
  <si>
    <t>卫星消防站运行费</t>
  </si>
  <si>
    <t>镇区卫星消防站日常运行、设备购置费用</t>
  </si>
  <si>
    <t>社区服务群众专项及办公经费</t>
  </si>
  <si>
    <t>政通路社区日常办公经费</t>
  </si>
  <si>
    <t>“陕北过大年.古镇戏春”专项经费</t>
  </si>
  <si>
    <t>春节期间“陕北过大年”系列活动费用（含古镇美化亮化、
系列灯组展示、演出活动等）</t>
  </si>
  <si>
    <t>李家洞村基础设施建设经费</t>
  </si>
  <si>
    <t>李家洞村人蓄饮水、淤地坝、拱水坝等基础设施建设</t>
  </si>
  <si>
    <t>农村道路养护费</t>
  </si>
  <si>
    <t>农村地方道路日常养护、管护费用</t>
  </si>
  <si>
    <t>科目编码</t>
  </si>
  <si>
    <t>采购项目</t>
  </si>
  <si>
    <t>采购目录</t>
  </si>
  <si>
    <t>购买服务内容</t>
  </si>
  <si>
    <t>规格型号</t>
  </si>
  <si>
    <t>数量</t>
  </si>
  <si>
    <t>实施采购时间</t>
  </si>
  <si>
    <t>预算金额</t>
  </si>
  <si>
    <t>说明</t>
  </si>
  <si>
    <t>类</t>
  </si>
  <si>
    <t>款</t>
  </si>
  <si>
    <t>项</t>
  </si>
  <si>
    <t>货物类</t>
  </si>
  <si>
    <t>服务类</t>
  </si>
  <si>
    <t>工程类</t>
  </si>
  <si>
    <t>05</t>
  </si>
  <si>
    <t>2018年</t>
  </si>
  <si>
    <t>2019年</t>
  </si>
  <si>
    <t>增减变化情况</t>
  </si>
  <si>
    <t>一般公共预算拨款安排的“三公”经费预算</t>
  </si>
  <si>
    <t>培训费</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</si>
  <si>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</si>
  <si>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</si>
  <si>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</si>
  <si>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</si>
  <si>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</si>
  <si>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</si>
  <si>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</si>
  <si>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</si>
  <si>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</si>
  <si>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</si>
  <si>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</si>
  <si>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</si>
  <si>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</si>
  <si>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</si>
  <si>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</si>
  <si>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</si>
  <si>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</si>
  <si>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</si>
  <si>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</si>
  <si>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</si>
  <si>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</si>
  <si>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</si>
  <si>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</si>
  <si>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</si>
  <si>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</si>
  <si>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</si>
  <si>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</si>
  <si>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</si>
  <si>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</si>
  <si>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</si>
  <si>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</si>
  <si>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</si>
  <si>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</si>
  <si>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</si>
  <si>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</si>
  <si>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</si>
  <si>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</si>
  <si>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</si>
  <si>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</si>
  <si>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</si>
  <si>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</si>
  <si>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</si>
  <si>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</si>
  <si>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</si>
  <si>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</si>
  <si>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</si>
  <si>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</si>
  <si>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</si>
  <si>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</si>
  <si>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</si>
  <si>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</si>
  <si>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</si>
  <si>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</si>
  <si>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</si>
  <si>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</si>
  <si>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</si>
  <si>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</si>
  <si>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</si>
  <si>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</si>
  <si>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</si>
  <si>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</si>
  <si>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</si>
  <si>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</si>
  <si>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</si>
  <si>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</si>
  <si>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</si>
  <si>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</si>
  <si>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</si>
  <si>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</si>
  <si>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</si>
  <si>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</si>
  <si>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</si>
  <si>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</si>
  <si>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</si>
  <si>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</si>
  <si>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</si>
  <si>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</si>
  <si>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</si>
  <si>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</si>
  <si>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高家堡政府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</si>
</sst>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_ "/>
    <numFmt numFmtId="183"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9"/>
      <name val="宋体"/>
      <family val="0"/>
    </font>
    <font>
      <sz val="9"/>
      <color indexed="8"/>
      <name val="宋体"/>
      <family val="0"/>
    </font>
    <font>
      <sz val="9"/>
      <color indexed="63"/>
      <name val="宋体"/>
      <family val="0"/>
    </font>
    <font>
      <b/>
      <sz val="15"/>
      <name val="宋体"/>
      <family val="0"/>
    </font>
    <font>
      <b/>
      <sz val="10"/>
      <name val="宋体"/>
      <family val="0"/>
    </font>
    <font>
      <b/>
      <sz val="11"/>
      <color indexed="8"/>
      <name val="宋体"/>
      <family val="0"/>
    </font>
    <font>
      <b/>
      <sz val="18"/>
      <name val="宋体"/>
      <family val="0"/>
    </font>
    <font>
      <sz val="48"/>
      <name val="宋体"/>
      <family val="0"/>
    </font>
    <font>
      <b/>
      <sz val="20"/>
      <name val="宋体"/>
      <family val="0"/>
    </font>
    <font>
      <sz val="11"/>
      <color indexed="9"/>
      <name val="宋体"/>
      <family val="0"/>
    </font>
    <font>
      <sz val="11"/>
      <color indexed="53"/>
      <name val="宋体"/>
      <family val="0"/>
    </font>
    <font>
      <b/>
      <sz val="15"/>
      <color indexed="54"/>
      <name val="宋体"/>
      <family val="0"/>
    </font>
    <font>
      <u val="single"/>
      <sz val="11"/>
      <color indexed="20"/>
      <name val="宋体"/>
      <family val="0"/>
    </font>
    <font>
      <b/>
      <sz val="10"/>
      <name val="Arial"/>
      <family val="2"/>
    </font>
    <font>
      <sz val="11"/>
      <color indexed="16"/>
      <name val="宋体"/>
      <family val="0"/>
    </font>
    <font>
      <sz val="11"/>
      <color indexed="19"/>
      <name val="宋体"/>
      <family val="0"/>
    </font>
    <font>
      <b/>
      <sz val="11"/>
      <color indexed="53"/>
      <name val="宋体"/>
      <family val="0"/>
    </font>
    <font>
      <u val="single"/>
      <sz val="11"/>
      <color indexed="12"/>
      <name val="宋体"/>
      <family val="0"/>
    </font>
    <font>
      <sz val="11"/>
      <color indexed="62"/>
      <name val="宋体"/>
      <family val="0"/>
    </font>
    <font>
      <b/>
      <sz val="11"/>
      <color indexed="63"/>
      <name val="宋体"/>
      <family val="0"/>
    </font>
    <font>
      <b/>
      <sz val="11"/>
      <color indexed="54"/>
      <name val="宋体"/>
      <family val="0"/>
    </font>
    <font>
      <b/>
      <sz val="11"/>
      <color indexed="9"/>
      <name val="宋体"/>
      <family val="0"/>
    </font>
    <font>
      <i/>
      <sz val="11"/>
      <color indexed="23"/>
      <name val="宋体"/>
      <family val="0"/>
    </font>
    <font>
      <b/>
      <sz val="13"/>
      <color indexed="54"/>
      <name val="宋体"/>
      <family val="0"/>
    </font>
    <font>
      <sz val="11"/>
      <color indexed="17"/>
      <name val="宋体"/>
      <family val="0"/>
    </font>
    <font>
      <b/>
      <sz val="18"/>
      <color indexed="54"/>
      <name val="宋体"/>
      <family val="0"/>
    </font>
    <font>
      <sz val="11"/>
      <color indexed="10"/>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2B2B2B"/>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21" fillId="0" borderId="0" applyFont="0" applyFill="0" applyBorder="0" applyAlignment="0" applyProtection="0"/>
    <xf numFmtId="177"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protection/>
    </xf>
  </cellStyleXfs>
  <cellXfs count="22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0" xfId="0" applyFont="1" applyAlignment="1">
      <alignmen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8" fillId="0" borderId="9" xfId="0" applyFont="1" applyBorder="1" applyAlignment="1">
      <alignment horizontal="center" vertical="center" wrapText="1"/>
    </xf>
    <xf numFmtId="0" fontId="0" fillId="0" borderId="9" xfId="0" applyFont="1" applyFill="1" applyBorder="1" applyAlignment="1">
      <alignment horizontal="center"/>
    </xf>
    <xf numFmtId="0" fontId="8" fillId="0" borderId="24" xfId="0" applyFont="1" applyBorder="1" applyAlignment="1">
      <alignment horizontal="center" vertical="center"/>
    </xf>
    <xf numFmtId="0" fontId="8" fillId="0" borderId="9" xfId="0" applyFont="1" applyBorder="1" applyAlignment="1">
      <alignment horizontal="center" vertical="center"/>
    </xf>
    <xf numFmtId="0" fontId="8" fillId="0" borderId="24" xfId="0" applyFont="1" applyBorder="1" applyAlignment="1">
      <alignment horizontal="center" vertical="center"/>
    </xf>
    <xf numFmtId="49" fontId="0" fillId="0" borderId="9" xfId="0" applyNumberFormat="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0" fillId="0" borderId="0" xfId="0" applyFont="1" applyAlignment="1">
      <alignment horizontal="center"/>
    </xf>
    <xf numFmtId="0" fontId="8" fillId="0" borderId="0" xfId="0" applyFont="1" applyAlignment="1">
      <alignment horizont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righ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8" fillId="0" borderId="24" xfId="0" applyFont="1" applyBorder="1" applyAlignment="1">
      <alignment horizontal="center" vertical="center"/>
    </xf>
    <xf numFmtId="0" fontId="8" fillId="0" borderId="24" xfId="0" applyFont="1" applyFill="1" applyBorder="1" applyAlignment="1">
      <alignment horizontal="center" vertical="center"/>
    </xf>
    <xf numFmtId="0" fontId="0" fillId="0" borderId="9" xfId="0" applyFont="1" applyFill="1" applyBorder="1" applyAlignment="1">
      <alignment horizontal="center" vertical="center"/>
    </xf>
    <xf numFmtId="49" fontId="9" fillId="0" borderId="25" xfId="0" applyNumberFormat="1" applyFont="1" applyFill="1" applyBorder="1" applyAlignment="1">
      <alignment horizontal="center" vertical="center" wrapText="1"/>
    </xf>
    <xf numFmtId="0" fontId="0" fillId="0" borderId="9" xfId="0" applyFill="1" applyBorder="1" applyAlignment="1">
      <alignment vertical="center"/>
    </xf>
    <xf numFmtId="0" fontId="57"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Border="1" applyAlignment="1">
      <alignment vertical="center"/>
    </xf>
    <xf numFmtId="49" fontId="9" fillId="0" borderId="25" xfId="0" applyNumberFormat="1" applyFont="1" applyFill="1" applyBorder="1" applyAlignment="1">
      <alignment horizontal="left" vertical="center" wrapText="1"/>
    </xf>
    <xf numFmtId="0" fontId="57" fillId="0" borderId="9"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7" fillId="0" borderId="0" xfId="0" applyFont="1" applyFill="1" applyAlignment="1">
      <alignment/>
    </xf>
    <xf numFmtId="0" fontId="12" fillId="0" borderId="0" xfId="0" applyFont="1" applyFill="1" applyAlignment="1">
      <alignment/>
    </xf>
    <xf numFmtId="49" fontId="0" fillId="0" borderId="9" xfId="0" applyNumberFormat="1" applyFill="1" applyBorder="1" applyAlignment="1" applyProtection="1">
      <alignment horizontal="left" vertical="center" wrapText="1"/>
      <protection/>
    </xf>
    <xf numFmtId="181" fontId="0" fillId="33" borderId="9" xfId="0" applyNumberFormat="1" applyFont="1" applyFill="1" applyBorder="1" applyAlignment="1" applyProtection="1">
      <alignment horizontal="center" vertical="center" wrapText="1"/>
      <protection/>
    </xf>
    <xf numFmtId="181" fontId="0" fillId="0" borderId="9" xfId="0" applyNumberFormat="1" applyFill="1" applyBorder="1" applyAlignment="1" applyProtection="1">
      <alignment horizontal="center" vertical="center" wrapText="1"/>
      <protection/>
    </xf>
    <xf numFmtId="49" fontId="13" fillId="0" borderId="25" xfId="0" applyNumberFormat="1" applyFont="1" applyFill="1" applyBorder="1" applyAlignment="1">
      <alignment horizontal="left" vertical="center" wrapText="1"/>
    </xf>
    <xf numFmtId="49" fontId="13" fillId="0" borderId="25" xfId="0" applyNumberFormat="1" applyFont="1" applyFill="1" applyBorder="1" applyAlignment="1">
      <alignment horizontal="center" vertical="center" wrapText="1"/>
    </xf>
    <xf numFmtId="181" fontId="13" fillId="0" borderId="25" xfId="0" applyNumberFormat="1" applyFont="1" applyFill="1" applyBorder="1" applyAlignment="1">
      <alignment horizontal="center"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center" vertical="center" wrapText="1"/>
    </xf>
    <xf numFmtId="181" fontId="6" fillId="0" borderId="25" xfId="0" applyNumberFormat="1" applyFont="1" applyFill="1" applyBorder="1" applyAlignment="1">
      <alignment horizontal="center" vertical="center" wrapText="1"/>
    </xf>
    <xf numFmtId="0" fontId="0" fillId="0" borderId="0" xfId="0" applyAlignment="1">
      <alignment horizontal="center" vertical="center"/>
    </xf>
    <xf numFmtId="0" fontId="0"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0" fillId="0" borderId="9" xfId="0" applyFont="1" applyBorder="1" applyAlignment="1">
      <alignment horizontal="center" vertical="center"/>
    </xf>
    <xf numFmtId="182" fontId="0" fillId="0" borderId="9" xfId="19" applyNumberFormat="1" applyFont="1" applyBorder="1" applyAlignment="1">
      <alignment horizontal="center" vertical="center"/>
    </xf>
    <xf numFmtId="0" fontId="7" fillId="0" borderId="0" xfId="0" applyFont="1" applyFill="1" applyAlignment="1">
      <alignment/>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8" fillId="0" borderId="9" xfId="0" applyFont="1" applyBorder="1" applyAlignment="1">
      <alignment horizontal="center" vertical="center" wrapText="1"/>
    </xf>
    <xf numFmtId="181"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181" fontId="0" fillId="0" borderId="9" xfId="0" applyNumberFormat="1" applyBorder="1" applyAlignment="1">
      <alignment horizontal="center" vertical="center" wrapText="1"/>
    </xf>
    <xf numFmtId="181" fontId="0" fillId="0" borderId="9" xfId="0" applyNumberFormat="1" applyFont="1" applyBorder="1" applyAlignment="1">
      <alignment horizontal="center" vertical="center"/>
    </xf>
    <xf numFmtId="181" fontId="0" fillId="0" borderId="9" xfId="19" applyNumberFormat="1" applyFont="1" applyBorder="1" applyAlignment="1">
      <alignment horizontal="center" vertical="center"/>
    </xf>
    <xf numFmtId="181" fontId="0" fillId="0" borderId="9" xfId="0" applyNumberFormat="1" applyFont="1" applyBorder="1" applyAlignment="1">
      <alignment horizontal="center" vertical="center" wrapText="1"/>
    </xf>
    <xf numFmtId="181" fontId="0" fillId="0" borderId="9" xfId="19"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181" fontId="0" fillId="0" borderId="9" xfId="0" applyNumberFormat="1" applyFont="1" applyBorder="1" applyAlignment="1">
      <alignment horizontal="center" vertical="center" wrapText="1"/>
    </xf>
    <xf numFmtId="181" fontId="0" fillId="0" borderId="9" xfId="19"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8"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81"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8"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1"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226" t="s">
        <v>1</v>
      </c>
    </row>
    <row r="3" spans="1:14" ht="93.75" customHeight="1">
      <c r="A3" s="227"/>
      <c r="N3" s="59"/>
    </row>
    <row r="4" ht="81.75" customHeight="1">
      <c r="A4" s="228" t="s">
        <v>2</v>
      </c>
    </row>
    <row r="5" ht="40.5" customHeight="1">
      <c r="A5" s="228" t="s">
        <v>3</v>
      </c>
    </row>
    <row r="6" ht="36.75" customHeight="1">
      <c r="A6" s="22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D6" sqref="D6:E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2" t="s">
        <v>226</v>
      </c>
      <c r="B2" s="82"/>
      <c r="C2" s="82"/>
      <c r="D2" s="82"/>
      <c r="E2" s="82"/>
      <c r="F2" s="82"/>
    </row>
    <row r="3" ht="22.5" customHeight="1">
      <c r="F3" s="4" t="s">
        <v>46</v>
      </c>
    </row>
    <row r="4" spans="1:6" ht="22.5" customHeight="1">
      <c r="A4" s="84" t="s">
        <v>173</v>
      </c>
      <c r="B4" s="84" t="s">
        <v>227</v>
      </c>
      <c r="C4" s="84" t="s">
        <v>126</v>
      </c>
      <c r="D4" s="84" t="s">
        <v>149</v>
      </c>
      <c r="E4" s="84" t="s">
        <v>150</v>
      </c>
      <c r="F4" s="84" t="s">
        <v>152</v>
      </c>
    </row>
    <row r="5" spans="1:6" ht="21.75" customHeight="1">
      <c r="A5" s="147" t="s">
        <v>136</v>
      </c>
      <c r="B5" s="98" t="s">
        <v>136</v>
      </c>
      <c r="C5" s="70">
        <v>1</v>
      </c>
      <c r="D5" s="70">
        <v>2</v>
      </c>
      <c r="E5" s="70">
        <v>3</v>
      </c>
      <c r="F5" s="70" t="s">
        <v>136</v>
      </c>
    </row>
    <row r="6" spans="1:6" ht="30.75" customHeight="1">
      <c r="A6" s="147"/>
      <c r="B6" s="98" t="s">
        <v>126</v>
      </c>
      <c r="C6" s="148">
        <f>SUM(D6:F6)</f>
        <v>1193.65</v>
      </c>
      <c r="D6" s="149">
        <f>D7+D20+D23</f>
        <v>988.7300000000001</v>
      </c>
      <c r="E6" s="149">
        <f>E12+E20</f>
        <v>204.92000000000004</v>
      </c>
      <c r="F6" s="149"/>
    </row>
    <row r="7" spans="1:6" s="145" customFormat="1" ht="25.5" customHeight="1">
      <c r="A7" s="150" t="s">
        <v>175</v>
      </c>
      <c r="B7" s="151" t="s">
        <v>176</v>
      </c>
      <c r="C7" s="152">
        <f>C8+C9+C10+C11</f>
        <v>828.2500000000001</v>
      </c>
      <c r="D7" s="152">
        <f>D8+D9+D10+D11</f>
        <v>828.2500000000001</v>
      </c>
      <c r="E7" s="152">
        <f>E8+E9+E10+E11</f>
        <v>0</v>
      </c>
      <c r="F7" s="152"/>
    </row>
    <row r="8" spans="1:6" s="145" customFormat="1" ht="25.5" customHeight="1">
      <c r="A8" s="153" t="s">
        <v>177</v>
      </c>
      <c r="B8" s="154" t="s">
        <v>178</v>
      </c>
      <c r="C8" s="155">
        <f aca="true" t="shared" si="0" ref="C8:C11">D8+E8+F8</f>
        <v>469.6</v>
      </c>
      <c r="D8" s="155">
        <v>469.6</v>
      </c>
      <c r="E8" s="155"/>
      <c r="F8" s="155"/>
    </row>
    <row r="9" spans="1:6" s="145" customFormat="1" ht="25.5" customHeight="1">
      <c r="A9" s="153" t="s">
        <v>179</v>
      </c>
      <c r="B9" s="154" t="s">
        <v>180</v>
      </c>
      <c r="C9" s="155">
        <f t="shared" si="0"/>
        <v>207.57</v>
      </c>
      <c r="D9" s="155">
        <v>207.57</v>
      </c>
      <c r="E9" s="155"/>
      <c r="F9" s="155"/>
    </row>
    <row r="10" spans="1:6" s="145" customFormat="1" ht="25.5" customHeight="1">
      <c r="A10" s="153" t="s">
        <v>181</v>
      </c>
      <c r="B10" s="154" t="s">
        <v>159</v>
      </c>
      <c r="C10" s="155">
        <f t="shared" si="0"/>
        <v>50.97</v>
      </c>
      <c r="D10" s="155">
        <v>50.97</v>
      </c>
      <c r="E10" s="155"/>
      <c r="F10" s="155"/>
    </row>
    <row r="11" spans="1:6" s="145" customFormat="1" ht="25.5" customHeight="1">
      <c r="A11" s="153" t="s">
        <v>182</v>
      </c>
      <c r="B11" s="154" t="s">
        <v>183</v>
      </c>
      <c r="C11" s="155">
        <f t="shared" si="0"/>
        <v>100.11</v>
      </c>
      <c r="D11" s="155">
        <v>100.11</v>
      </c>
      <c r="E11" s="155"/>
      <c r="F11" s="155"/>
    </row>
    <row r="12" spans="1:6" s="145" customFormat="1" ht="25.5" customHeight="1">
      <c r="A12" s="150" t="s">
        <v>184</v>
      </c>
      <c r="B12" s="151" t="s">
        <v>185</v>
      </c>
      <c r="C12" s="152">
        <f>C13+C14+C15+C16+C17+C18+C19</f>
        <v>204.92000000000004</v>
      </c>
      <c r="D12" s="152">
        <f>D13+D14+D15+D16+D17+D18+D19</f>
        <v>0</v>
      </c>
      <c r="E12" s="152">
        <f>E13+E14+E15+E16+E17+E18+E19</f>
        <v>204.92000000000004</v>
      </c>
      <c r="F12" s="155"/>
    </row>
    <row r="13" spans="1:6" s="145" customFormat="1" ht="25.5" customHeight="1">
      <c r="A13" s="153" t="s">
        <v>186</v>
      </c>
      <c r="B13" s="154" t="s">
        <v>187</v>
      </c>
      <c r="C13" s="155">
        <f aca="true" t="shared" si="1" ref="C13:C19">D13+E13+F13</f>
        <v>144.52</v>
      </c>
      <c r="D13" s="155"/>
      <c r="E13" s="155">
        <v>144.52</v>
      </c>
      <c r="F13" s="155"/>
    </row>
    <row r="14" spans="1:6" s="145" customFormat="1" ht="25.5" customHeight="1">
      <c r="A14" s="153" t="s">
        <v>188</v>
      </c>
      <c r="B14" s="154" t="s">
        <v>189</v>
      </c>
      <c r="C14" s="155">
        <f t="shared" si="1"/>
        <v>1.8</v>
      </c>
      <c r="D14" s="155"/>
      <c r="E14" s="155">
        <v>1.8</v>
      </c>
      <c r="F14" s="155"/>
    </row>
    <row r="15" spans="1:6" s="145" customFormat="1" ht="25.5" customHeight="1">
      <c r="A15" s="153" t="s">
        <v>192</v>
      </c>
      <c r="B15" s="154" t="s">
        <v>193</v>
      </c>
      <c r="C15" s="155">
        <f t="shared" si="1"/>
        <v>8</v>
      </c>
      <c r="D15" s="155"/>
      <c r="E15" s="155">
        <v>8</v>
      </c>
      <c r="F15" s="155"/>
    </row>
    <row r="16" spans="1:6" s="145" customFormat="1" ht="25.5" customHeight="1">
      <c r="A16" s="153" t="s">
        <v>194</v>
      </c>
      <c r="B16" s="154" t="s">
        <v>195</v>
      </c>
      <c r="C16" s="155">
        <f t="shared" si="1"/>
        <v>13.8</v>
      </c>
      <c r="D16" s="155"/>
      <c r="E16" s="155">
        <v>13.8</v>
      </c>
      <c r="F16" s="152"/>
    </row>
    <row r="17" spans="1:6" s="146" customFormat="1" ht="25.5" customHeight="1">
      <c r="A17" s="153" t="s">
        <v>196</v>
      </c>
      <c r="B17" s="154" t="s">
        <v>197</v>
      </c>
      <c r="C17" s="155">
        <f t="shared" si="1"/>
        <v>8</v>
      </c>
      <c r="D17" s="155"/>
      <c r="E17" s="155">
        <v>8</v>
      </c>
      <c r="F17" s="152"/>
    </row>
    <row r="18" spans="1:6" s="145" customFormat="1" ht="25.5" customHeight="1">
      <c r="A18" s="153" t="s">
        <v>198</v>
      </c>
      <c r="B18" s="154" t="s">
        <v>199</v>
      </c>
      <c r="C18" s="155">
        <f t="shared" si="1"/>
        <v>2.8</v>
      </c>
      <c r="D18" s="155"/>
      <c r="E18" s="155">
        <v>2.8</v>
      </c>
      <c r="F18" s="155"/>
    </row>
    <row r="19" spans="1:6" s="145" customFormat="1" ht="25.5" customHeight="1">
      <c r="A19" s="153" t="s">
        <v>200</v>
      </c>
      <c r="B19" s="154" t="s">
        <v>201</v>
      </c>
      <c r="C19" s="155">
        <f t="shared" si="1"/>
        <v>26</v>
      </c>
      <c r="D19" s="155"/>
      <c r="E19" s="155">
        <v>26</v>
      </c>
      <c r="F19" s="155"/>
    </row>
    <row r="20" spans="1:6" s="145" customFormat="1" ht="25.5" customHeight="1">
      <c r="A20" s="150" t="s">
        <v>208</v>
      </c>
      <c r="B20" s="151" t="s">
        <v>209</v>
      </c>
      <c r="C20" s="152">
        <f>C21+C22</f>
        <v>66.77</v>
      </c>
      <c r="D20" s="152">
        <f>D21+D22</f>
        <v>66.77</v>
      </c>
      <c r="E20" s="152">
        <f>E21+E22</f>
        <v>0</v>
      </c>
      <c r="F20" s="155"/>
    </row>
    <row r="21" spans="1:6" s="145" customFormat="1" ht="25.5" customHeight="1">
      <c r="A21" s="153" t="s">
        <v>210</v>
      </c>
      <c r="B21" s="154" t="s">
        <v>211</v>
      </c>
      <c r="C21" s="155">
        <f>D21+E21+F21</f>
        <v>58.14</v>
      </c>
      <c r="D21" s="155">
        <f>1.49+6.12+14.58+2.44+33.51</f>
        <v>58.14</v>
      </c>
      <c r="E21" s="155"/>
      <c r="F21" s="155"/>
    </row>
    <row r="22" spans="1:6" s="145" customFormat="1" ht="25.5" customHeight="1">
      <c r="A22" s="153" t="s">
        <v>212</v>
      </c>
      <c r="B22" s="154" t="s">
        <v>213</v>
      </c>
      <c r="C22" s="155">
        <f>D22+E22+F22</f>
        <v>8.63</v>
      </c>
      <c r="D22" s="155">
        <v>8.63</v>
      </c>
      <c r="E22" s="155"/>
      <c r="F22" s="155"/>
    </row>
    <row r="23" spans="1:6" s="145" customFormat="1" ht="25.5" customHeight="1">
      <c r="A23" s="150" t="s">
        <v>214</v>
      </c>
      <c r="B23" s="151" t="s">
        <v>215</v>
      </c>
      <c r="C23" s="152">
        <f>C24+C25+C26</f>
        <v>93.71000000000001</v>
      </c>
      <c r="D23" s="152">
        <f>D24+D25+D26</f>
        <v>93.71000000000001</v>
      </c>
      <c r="E23" s="152">
        <f>E24+E25+E26</f>
        <v>0</v>
      </c>
      <c r="F23" s="155"/>
    </row>
    <row r="24" spans="1:6" s="145" customFormat="1" ht="25.5" customHeight="1">
      <c r="A24" s="153" t="s">
        <v>216</v>
      </c>
      <c r="B24" s="154" t="s">
        <v>217</v>
      </c>
      <c r="C24" s="155">
        <f>D24+E24+F24</f>
        <v>47.64</v>
      </c>
      <c r="D24" s="155">
        <v>47.64</v>
      </c>
      <c r="E24" s="155"/>
      <c r="F24" s="155"/>
    </row>
    <row r="25" spans="1:6" s="145" customFormat="1" ht="25.5" customHeight="1">
      <c r="A25" s="153" t="s">
        <v>220</v>
      </c>
      <c r="B25" s="154" t="s">
        <v>221</v>
      </c>
      <c r="C25" s="155">
        <f>D25+E25+F25</f>
        <v>26.87</v>
      </c>
      <c r="D25" s="155">
        <f>23.94+0.23+2.16+0.54</f>
        <v>26.87</v>
      </c>
      <c r="E25" s="155"/>
      <c r="F25" s="155"/>
    </row>
    <row r="26" spans="1:6" s="145" customFormat="1" ht="25.5" customHeight="1">
      <c r="A26" s="153" t="s">
        <v>222</v>
      </c>
      <c r="B26" s="154" t="s">
        <v>223</v>
      </c>
      <c r="C26" s="155">
        <f>D26+E26+F26</f>
        <v>19.2</v>
      </c>
      <c r="D26" s="155">
        <v>19.2</v>
      </c>
      <c r="E26" s="155"/>
      <c r="F26" s="155"/>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0" sqref="B10"/>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8" t="s">
        <v>27</v>
      </c>
      <c r="B1" s="119"/>
      <c r="C1" s="119"/>
      <c r="D1" s="119"/>
      <c r="E1" s="119"/>
      <c r="F1" s="120"/>
    </row>
    <row r="2" spans="1:6" ht="16.5" customHeight="1">
      <c r="A2" s="121" t="s">
        <v>28</v>
      </c>
      <c r="B2" s="122"/>
      <c r="C2" s="122"/>
      <c r="D2" s="122"/>
      <c r="E2" s="122"/>
      <c r="F2" s="122"/>
    </row>
    <row r="3" spans="1:6" ht="16.5" customHeight="1">
      <c r="A3" s="123"/>
      <c r="B3" s="123"/>
      <c r="C3" s="124"/>
      <c r="D3" s="124"/>
      <c r="E3" s="125"/>
      <c r="F3" s="125" t="s">
        <v>46</v>
      </c>
    </row>
    <row r="4" spans="1:6" ht="16.5" customHeight="1">
      <c r="A4" s="126" t="s">
        <v>47</v>
      </c>
      <c r="B4" s="126"/>
      <c r="C4" s="126" t="s">
        <v>48</v>
      </c>
      <c r="D4" s="126"/>
      <c r="E4" s="126"/>
      <c r="F4" s="126"/>
    </row>
    <row r="5" spans="1:6" ht="16.5" customHeight="1">
      <c r="A5" s="126" t="s">
        <v>49</v>
      </c>
      <c r="B5" s="126" t="s">
        <v>50</v>
      </c>
      <c r="C5" s="126" t="s">
        <v>51</v>
      </c>
      <c r="D5" s="127" t="s">
        <v>50</v>
      </c>
      <c r="E5" s="126" t="s">
        <v>52</v>
      </c>
      <c r="F5" s="126" t="s">
        <v>50</v>
      </c>
    </row>
    <row r="6" spans="1:6" ht="16.5" customHeight="1">
      <c r="A6" s="128" t="s">
        <v>228</v>
      </c>
      <c r="B6" s="129"/>
      <c r="C6" s="130" t="s">
        <v>229</v>
      </c>
      <c r="D6" s="131"/>
      <c r="E6" s="132" t="s">
        <v>230</v>
      </c>
      <c r="F6" s="133">
        <f>SUM(F7:F10)</f>
        <v>0</v>
      </c>
    </row>
    <row r="7" spans="1:6" ht="16.5" customHeight="1">
      <c r="A7" s="134"/>
      <c r="B7" s="129"/>
      <c r="C7" s="130" t="s">
        <v>231</v>
      </c>
      <c r="D7" s="131"/>
      <c r="E7" s="135" t="s">
        <v>232</v>
      </c>
      <c r="F7" s="136"/>
    </row>
    <row r="8" spans="1:8" ht="16.5" customHeight="1">
      <c r="A8" s="134"/>
      <c r="B8" s="129"/>
      <c r="C8" s="130" t="s">
        <v>233</v>
      </c>
      <c r="D8" s="131"/>
      <c r="E8" s="135" t="s">
        <v>234</v>
      </c>
      <c r="F8" s="136"/>
      <c r="H8" s="59"/>
    </row>
    <row r="9" spans="1:6" ht="16.5" customHeight="1">
      <c r="A9" s="128"/>
      <c r="B9" s="129"/>
      <c r="C9" s="130" t="s">
        <v>235</v>
      </c>
      <c r="D9" s="131"/>
      <c r="E9" s="135" t="s">
        <v>236</v>
      </c>
      <c r="F9" s="136"/>
    </row>
    <row r="10" spans="1:7" ht="16.5" customHeight="1">
      <c r="A10" s="128"/>
      <c r="B10" s="129"/>
      <c r="C10" s="130" t="s">
        <v>237</v>
      </c>
      <c r="D10" s="131"/>
      <c r="E10" s="135" t="s">
        <v>238</v>
      </c>
      <c r="F10" s="136"/>
      <c r="G10" s="59"/>
    </row>
    <row r="11" spans="1:7" ht="16.5" customHeight="1">
      <c r="A11" s="134"/>
      <c r="B11" s="129"/>
      <c r="C11" s="130" t="s">
        <v>239</v>
      </c>
      <c r="D11" s="131"/>
      <c r="E11" s="135" t="s">
        <v>240</v>
      </c>
      <c r="F11" s="133">
        <f>SUM(F12:F21)</f>
        <v>0</v>
      </c>
      <c r="G11" s="59"/>
    </row>
    <row r="12" spans="1:7" ht="16.5" customHeight="1">
      <c r="A12" s="134"/>
      <c r="B12" s="129"/>
      <c r="C12" s="130" t="s">
        <v>241</v>
      </c>
      <c r="D12" s="131"/>
      <c r="E12" s="135" t="s">
        <v>232</v>
      </c>
      <c r="F12" s="136"/>
      <c r="G12" s="59"/>
    </row>
    <row r="13" spans="1:7" ht="16.5" customHeight="1">
      <c r="A13" s="137"/>
      <c r="B13" s="129"/>
      <c r="C13" s="130" t="s">
        <v>242</v>
      </c>
      <c r="D13" s="131"/>
      <c r="E13" s="135" t="s">
        <v>234</v>
      </c>
      <c r="F13" s="136"/>
      <c r="G13" s="59"/>
    </row>
    <row r="14" spans="1:6" ht="16.5" customHeight="1">
      <c r="A14" s="137"/>
      <c r="B14" s="129"/>
      <c r="C14" s="130" t="s">
        <v>243</v>
      </c>
      <c r="D14" s="131"/>
      <c r="E14" s="135" t="s">
        <v>236</v>
      </c>
      <c r="F14" s="136"/>
    </row>
    <row r="15" spans="1:6" ht="16.5" customHeight="1">
      <c r="A15" s="137"/>
      <c r="B15" s="129"/>
      <c r="C15" s="130" t="s">
        <v>244</v>
      </c>
      <c r="D15" s="131"/>
      <c r="E15" s="135" t="s">
        <v>245</v>
      </c>
      <c r="F15" s="136"/>
    </row>
    <row r="16" spans="1:8" ht="16.5" customHeight="1">
      <c r="A16" s="74"/>
      <c r="B16" s="138"/>
      <c r="C16" s="130" t="s">
        <v>246</v>
      </c>
      <c r="D16" s="131"/>
      <c r="E16" s="135" t="s">
        <v>247</v>
      </c>
      <c r="F16" s="136"/>
      <c r="H16" s="59"/>
    </row>
    <row r="17" spans="1:6" ht="16.5" customHeight="1">
      <c r="A17" s="75"/>
      <c r="B17" s="138"/>
      <c r="C17" s="130" t="s">
        <v>248</v>
      </c>
      <c r="D17" s="131"/>
      <c r="E17" s="135" t="s">
        <v>249</v>
      </c>
      <c r="F17" s="136"/>
    </row>
    <row r="18" spans="1:6" ht="16.5" customHeight="1">
      <c r="A18" s="75"/>
      <c r="B18" s="138"/>
      <c r="C18" s="130" t="s">
        <v>250</v>
      </c>
      <c r="D18" s="131"/>
      <c r="E18" s="135" t="s">
        <v>251</v>
      </c>
      <c r="F18" s="136"/>
    </row>
    <row r="19" spans="1:6" ht="16.5" customHeight="1">
      <c r="A19" s="137"/>
      <c r="B19" s="138"/>
      <c r="C19" s="130" t="s">
        <v>252</v>
      </c>
      <c r="D19" s="131"/>
      <c r="E19" s="135" t="s">
        <v>253</v>
      </c>
      <c r="F19" s="136"/>
    </row>
    <row r="20" spans="1:6" ht="16.5" customHeight="1">
      <c r="A20" s="137"/>
      <c r="B20" s="129"/>
      <c r="C20" s="130" t="s">
        <v>254</v>
      </c>
      <c r="D20" s="131"/>
      <c r="E20" s="135" t="s">
        <v>255</v>
      </c>
      <c r="F20" s="136"/>
    </row>
    <row r="21" spans="1:6" ht="16.5" customHeight="1">
      <c r="A21" s="74"/>
      <c r="B21" s="129"/>
      <c r="C21" s="75"/>
      <c r="D21" s="131"/>
      <c r="E21" s="135" t="s">
        <v>256</v>
      </c>
      <c r="F21" s="136"/>
    </row>
    <row r="22" spans="1:6" ht="16.5" customHeight="1">
      <c r="A22" s="75"/>
      <c r="B22" s="129"/>
      <c r="C22" s="75"/>
      <c r="D22" s="131"/>
      <c r="E22" s="139" t="s">
        <v>257</v>
      </c>
      <c r="F22" s="136"/>
    </row>
    <row r="23" spans="1:6" ht="16.5" customHeight="1">
      <c r="A23" s="75"/>
      <c r="B23" s="129"/>
      <c r="C23" s="75"/>
      <c r="D23" s="131"/>
      <c r="E23" s="139" t="s">
        <v>258</v>
      </c>
      <c r="F23" s="136"/>
    </row>
    <row r="24" spans="1:6" ht="16.5" customHeight="1">
      <c r="A24" s="75"/>
      <c r="B24" s="129"/>
      <c r="C24" s="130"/>
      <c r="D24" s="140"/>
      <c r="E24" s="139" t="s">
        <v>259</v>
      </c>
      <c r="F24" s="136"/>
    </row>
    <row r="25" spans="1:6" ht="16.5" customHeight="1">
      <c r="A25" s="75"/>
      <c r="B25" s="129"/>
      <c r="C25" s="130"/>
      <c r="D25" s="140"/>
      <c r="E25" s="128"/>
      <c r="F25" s="141"/>
    </row>
    <row r="26" spans="1:6" ht="16.5" customHeight="1">
      <c r="A26" s="127" t="s">
        <v>110</v>
      </c>
      <c r="B26" s="142">
        <f>B6</f>
        <v>0</v>
      </c>
      <c r="C26" s="127" t="s">
        <v>111</v>
      </c>
      <c r="D26" s="143">
        <f>SUM(D6:D20)</f>
        <v>0</v>
      </c>
      <c r="E26" s="127" t="s">
        <v>111</v>
      </c>
      <c r="F26" s="144">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4"/>
  <sheetViews>
    <sheetView showGridLines="0" showZeros="0" workbookViewId="0" topLeftCell="A1">
      <selection activeCell="A2" sqref="A2"/>
    </sheetView>
  </sheetViews>
  <sheetFormatPr defaultColWidth="9.16015625" defaultRowHeight="24" customHeight="1"/>
  <cols>
    <col min="1" max="1" width="22.83203125" style="101" customWidth="1"/>
    <col min="2" max="2" width="43.16015625" style="0" customWidth="1"/>
    <col min="3" max="3" width="23.5" style="0" customWidth="1"/>
    <col min="4" max="4" width="71.5" style="0" customWidth="1"/>
  </cols>
  <sheetData>
    <row r="1" ht="24" customHeight="1">
      <c r="A1" s="102" t="s">
        <v>31</v>
      </c>
    </row>
    <row r="2" spans="1:4" ht="24" customHeight="1">
      <c r="A2" s="82" t="s">
        <v>32</v>
      </c>
      <c r="B2" s="82"/>
      <c r="C2" s="82"/>
      <c r="D2" s="82"/>
    </row>
    <row r="3" ht="24" customHeight="1">
      <c r="D3" s="103" t="s">
        <v>46</v>
      </c>
    </row>
    <row r="4" spans="1:4" s="99" customFormat="1" ht="24" customHeight="1">
      <c r="A4" s="104" t="s">
        <v>121</v>
      </c>
      <c r="B4" s="105" t="s">
        <v>260</v>
      </c>
      <c r="C4" s="104" t="s">
        <v>261</v>
      </c>
      <c r="D4" s="104" t="s">
        <v>262</v>
      </c>
    </row>
    <row r="5" spans="1:4" s="99" customFormat="1" ht="24" customHeight="1">
      <c r="A5" s="106" t="s">
        <v>136</v>
      </c>
      <c r="B5" s="106" t="s">
        <v>136</v>
      </c>
      <c r="C5" s="106" t="s">
        <v>136</v>
      </c>
      <c r="D5" s="107" t="s">
        <v>136</v>
      </c>
    </row>
    <row r="6" spans="1:4" s="100" customFormat="1" ht="24" customHeight="1">
      <c r="A6" s="108"/>
      <c r="B6" s="89" t="s">
        <v>126</v>
      </c>
      <c r="C6" s="108">
        <f>C7+C8+C9+C10+C11+C12+C22+C23+C24+C13+C14+C15+C16+C17+C18+C19+C20+C21</f>
        <v>2871.24</v>
      </c>
      <c r="D6" s="109"/>
    </row>
    <row r="7" spans="1:4" s="99" customFormat="1" ht="24" customHeight="1">
      <c r="A7" s="110">
        <v>99700805</v>
      </c>
      <c r="B7" s="111" t="s">
        <v>263</v>
      </c>
      <c r="C7" s="111">
        <v>1.5</v>
      </c>
      <c r="D7" s="112" t="s">
        <v>264</v>
      </c>
    </row>
    <row r="8" spans="1:4" s="99" customFormat="1" ht="24" customHeight="1">
      <c r="A8" s="110">
        <v>99700805</v>
      </c>
      <c r="B8" s="111" t="s">
        <v>265</v>
      </c>
      <c r="C8" s="111">
        <v>11</v>
      </c>
      <c r="D8" s="112" t="s">
        <v>266</v>
      </c>
    </row>
    <row r="9" spans="1:4" s="99" customFormat="1" ht="24" customHeight="1">
      <c r="A9" s="110">
        <v>99700805</v>
      </c>
      <c r="B9" s="111" t="s">
        <v>267</v>
      </c>
      <c r="C9" s="111">
        <v>80.8</v>
      </c>
      <c r="D9" s="112" t="s">
        <v>268</v>
      </c>
    </row>
    <row r="10" spans="1:4" s="99" customFormat="1" ht="24" customHeight="1">
      <c r="A10" s="110">
        <v>99700805</v>
      </c>
      <c r="B10" s="111" t="s">
        <v>269</v>
      </c>
      <c r="C10" s="111">
        <v>698</v>
      </c>
      <c r="D10" s="113" t="s">
        <v>270</v>
      </c>
    </row>
    <row r="11" spans="1:4" s="99" customFormat="1" ht="24" customHeight="1">
      <c r="A11" s="110">
        <v>99700805</v>
      </c>
      <c r="B11" s="111" t="s">
        <v>271</v>
      </c>
      <c r="C11" s="111" t="s">
        <v>272</v>
      </c>
      <c r="D11" s="114" t="s">
        <v>273</v>
      </c>
    </row>
    <row r="12" spans="1:4" s="99" customFormat="1" ht="24" customHeight="1">
      <c r="A12" s="110">
        <v>99700805</v>
      </c>
      <c r="B12" s="111" t="s">
        <v>274</v>
      </c>
      <c r="C12" s="111">
        <v>400</v>
      </c>
      <c r="D12" s="112" t="s">
        <v>275</v>
      </c>
    </row>
    <row r="13" spans="1:4" s="99" customFormat="1" ht="24" customHeight="1">
      <c r="A13" s="110">
        <v>99700805</v>
      </c>
      <c r="B13" s="111" t="s">
        <v>276</v>
      </c>
      <c r="C13" s="111">
        <v>30</v>
      </c>
      <c r="D13" s="115" t="s">
        <v>277</v>
      </c>
    </row>
    <row r="14" spans="1:4" s="99" customFormat="1" ht="24" customHeight="1">
      <c r="A14" s="110">
        <v>99700805</v>
      </c>
      <c r="B14" s="111" t="s">
        <v>278</v>
      </c>
      <c r="C14" s="111">
        <v>335.68</v>
      </c>
      <c r="D14" s="115" t="s">
        <v>279</v>
      </c>
    </row>
    <row r="15" spans="1:4" s="99" customFormat="1" ht="24" customHeight="1">
      <c r="A15" s="110">
        <v>99700805</v>
      </c>
      <c r="B15" s="111" t="s">
        <v>280</v>
      </c>
      <c r="C15" s="111">
        <v>80</v>
      </c>
      <c r="D15" s="114" t="s">
        <v>281</v>
      </c>
    </row>
    <row r="16" spans="1:4" s="99" customFormat="1" ht="24" customHeight="1">
      <c r="A16" s="110">
        <v>99700805</v>
      </c>
      <c r="B16" s="111" t="s">
        <v>282</v>
      </c>
      <c r="C16" s="111">
        <v>31.35</v>
      </c>
      <c r="D16" s="112" t="s">
        <v>283</v>
      </c>
    </row>
    <row r="17" spans="1:4" s="99" customFormat="1" ht="24" customHeight="1">
      <c r="A17" s="110">
        <v>99700805</v>
      </c>
      <c r="B17" s="111" t="s">
        <v>284</v>
      </c>
      <c r="C17" s="111">
        <v>191.7</v>
      </c>
      <c r="D17" s="115" t="s">
        <v>285</v>
      </c>
    </row>
    <row r="18" spans="1:4" s="99" customFormat="1" ht="24" customHeight="1">
      <c r="A18" s="110">
        <v>99700805</v>
      </c>
      <c r="B18" s="111" t="s">
        <v>286</v>
      </c>
      <c r="C18" s="111">
        <v>196.92</v>
      </c>
      <c r="D18" s="115" t="s">
        <v>287</v>
      </c>
    </row>
    <row r="19" spans="1:4" s="99" customFormat="1" ht="24" customHeight="1">
      <c r="A19" s="110">
        <v>99700805</v>
      </c>
      <c r="B19" s="111" t="s">
        <v>288</v>
      </c>
      <c r="C19" s="111">
        <v>9.8</v>
      </c>
      <c r="D19" s="116" t="s">
        <v>289</v>
      </c>
    </row>
    <row r="20" spans="1:4" s="99" customFormat="1" ht="24" customHeight="1">
      <c r="A20" s="110">
        <v>99700805</v>
      </c>
      <c r="B20" s="111" t="s">
        <v>290</v>
      </c>
      <c r="C20" s="111">
        <v>31.22</v>
      </c>
      <c r="D20" s="112" t="s">
        <v>291</v>
      </c>
    </row>
    <row r="21" spans="1:4" s="99" customFormat="1" ht="24" customHeight="1">
      <c r="A21" s="110">
        <v>99700805</v>
      </c>
      <c r="B21" s="111" t="s">
        <v>292</v>
      </c>
      <c r="C21" s="111">
        <v>15</v>
      </c>
      <c r="D21" s="115" t="s">
        <v>293</v>
      </c>
    </row>
    <row r="22" spans="1:4" s="99" customFormat="1" ht="24" customHeight="1">
      <c r="A22" s="110">
        <v>99700805</v>
      </c>
      <c r="B22" s="111" t="s">
        <v>294</v>
      </c>
      <c r="C22" s="111">
        <v>350</v>
      </c>
      <c r="D22" s="117" t="s">
        <v>295</v>
      </c>
    </row>
    <row r="23" spans="1:4" s="99" customFormat="1" ht="24" customHeight="1">
      <c r="A23" s="110">
        <v>99700805</v>
      </c>
      <c r="B23" s="111" t="s">
        <v>296</v>
      </c>
      <c r="C23" s="111">
        <v>260</v>
      </c>
      <c r="D23" s="113" t="s">
        <v>297</v>
      </c>
    </row>
    <row r="24" spans="1:4" s="99" customFormat="1" ht="24" customHeight="1">
      <c r="A24" s="110">
        <v>99700805</v>
      </c>
      <c r="B24" s="111" t="s">
        <v>298</v>
      </c>
      <c r="C24" s="111">
        <v>63.01</v>
      </c>
      <c r="D24" s="112" t="s">
        <v>299</v>
      </c>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0"/>
  <sheetViews>
    <sheetView showGridLines="0" showZeros="0" tabSelected="1" workbookViewId="0" topLeftCell="A1">
      <selection activeCell="N14" sqref="N14"/>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18" customHeight="1">
      <c r="A1" s="59" t="s">
        <v>33</v>
      </c>
    </row>
    <row r="2" spans="1:14" ht="18" customHeight="1">
      <c r="A2" s="82" t="s">
        <v>34</v>
      </c>
      <c r="B2" s="82"/>
      <c r="C2" s="82"/>
      <c r="D2" s="82"/>
      <c r="E2" s="82"/>
      <c r="F2" s="82"/>
      <c r="G2" s="82"/>
      <c r="H2" s="82"/>
      <c r="I2" s="82"/>
      <c r="J2" s="82"/>
      <c r="K2" s="82"/>
      <c r="L2" s="82"/>
      <c r="M2" s="82"/>
      <c r="N2" s="95"/>
    </row>
    <row r="3" spans="13:14" ht="18" customHeight="1">
      <c r="M3" s="96" t="s">
        <v>46</v>
      </c>
      <c r="N3" s="96"/>
    </row>
    <row r="4" spans="1:14" ht="18" customHeight="1">
      <c r="A4" s="67" t="s">
        <v>300</v>
      </c>
      <c r="B4" s="67"/>
      <c r="C4" s="67"/>
      <c r="D4" s="67" t="s">
        <v>121</v>
      </c>
      <c r="E4" s="63" t="s">
        <v>301</v>
      </c>
      <c r="F4" s="67" t="s">
        <v>302</v>
      </c>
      <c r="G4" s="83" t="s">
        <v>303</v>
      </c>
      <c r="H4" s="76" t="s">
        <v>304</v>
      </c>
      <c r="I4" s="67" t="s">
        <v>305</v>
      </c>
      <c r="J4" s="67" t="s">
        <v>173</v>
      </c>
      <c r="K4" s="67"/>
      <c r="L4" s="77" t="s">
        <v>306</v>
      </c>
      <c r="M4" s="67" t="s">
        <v>307</v>
      </c>
      <c r="N4" s="62" t="s">
        <v>308</v>
      </c>
    </row>
    <row r="5" spans="1:14" ht="18" customHeight="1">
      <c r="A5" s="84" t="s">
        <v>309</v>
      </c>
      <c r="B5" s="84" t="s">
        <v>310</v>
      </c>
      <c r="C5" s="84" t="s">
        <v>311</v>
      </c>
      <c r="D5" s="67"/>
      <c r="E5" s="63"/>
      <c r="F5" s="67"/>
      <c r="G5" s="85"/>
      <c r="H5" s="76"/>
      <c r="I5" s="67"/>
      <c r="J5" s="67" t="s">
        <v>309</v>
      </c>
      <c r="K5" s="67" t="s">
        <v>310</v>
      </c>
      <c r="L5" s="79"/>
      <c r="M5" s="67"/>
      <c r="N5" s="62"/>
    </row>
    <row r="6" spans="1:14" ht="18" customHeight="1">
      <c r="A6" s="84" t="s">
        <v>136</v>
      </c>
      <c r="B6" s="84" t="s">
        <v>136</v>
      </c>
      <c r="C6" s="84" t="s">
        <v>136</v>
      </c>
      <c r="D6" s="70" t="s">
        <v>136</v>
      </c>
      <c r="E6" s="70" t="s">
        <v>136</v>
      </c>
      <c r="F6" s="86" t="s">
        <v>136</v>
      </c>
      <c r="G6" s="70" t="s">
        <v>136</v>
      </c>
      <c r="H6" s="70" t="s">
        <v>136</v>
      </c>
      <c r="I6" s="70" t="s">
        <v>136</v>
      </c>
      <c r="J6" s="67" t="s">
        <v>136</v>
      </c>
      <c r="K6" s="67" t="s">
        <v>136</v>
      </c>
      <c r="L6" s="70" t="s">
        <v>136</v>
      </c>
      <c r="M6" s="70" t="s">
        <v>136</v>
      </c>
      <c r="N6" s="70" t="s">
        <v>136</v>
      </c>
    </row>
    <row r="7" spans="1:14" s="81" customFormat="1" ht="18" customHeight="1">
      <c r="A7" s="87"/>
      <c r="B7" s="87"/>
      <c r="C7" s="87"/>
      <c r="D7" s="88">
        <v>99700805</v>
      </c>
      <c r="E7" s="89" t="s">
        <v>126</v>
      </c>
      <c r="F7" s="90"/>
      <c r="G7" s="91"/>
      <c r="H7" s="91"/>
      <c r="I7" s="91"/>
      <c r="J7" s="97"/>
      <c r="K7" s="97"/>
      <c r="L7" s="91"/>
      <c r="M7" s="91">
        <f>M8+M9+M10</f>
        <v>824</v>
      </c>
      <c r="N7" s="91"/>
    </row>
    <row r="8" spans="1:14" ht="18" customHeight="1">
      <c r="A8" s="84"/>
      <c r="B8" s="92"/>
      <c r="C8" s="92"/>
      <c r="D8" s="88"/>
      <c r="E8" s="93" t="s">
        <v>312</v>
      </c>
      <c r="F8" s="93"/>
      <c r="G8" s="93"/>
      <c r="H8" s="93"/>
      <c r="I8" s="93"/>
      <c r="J8" s="67">
        <v>302</v>
      </c>
      <c r="K8" s="98"/>
      <c r="L8" s="93">
        <v>2019</v>
      </c>
      <c r="M8" s="93">
        <v>168</v>
      </c>
      <c r="N8" s="93"/>
    </row>
    <row r="9" spans="1:14" ht="18" customHeight="1">
      <c r="A9" s="84"/>
      <c r="B9" s="92"/>
      <c r="C9" s="92"/>
      <c r="D9" s="88"/>
      <c r="E9" s="93" t="s">
        <v>313</v>
      </c>
      <c r="F9" s="94"/>
      <c r="G9" s="94"/>
      <c r="H9" s="94"/>
      <c r="I9" s="93"/>
      <c r="J9" s="67">
        <v>302</v>
      </c>
      <c r="K9" s="67"/>
      <c r="L9" s="93">
        <v>2019</v>
      </c>
      <c r="M9" s="93">
        <v>228</v>
      </c>
      <c r="N9" s="94"/>
    </row>
    <row r="10" spans="1:14" ht="18" customHeight="1">
      <c r="A10" s="84"/>
      <c r="B10" s="92"/>
      <c r="C10" s="92"/>
      <c r="D10" s="88"/>
      <c r="E10" s="94" t="s">
        <v>314</v>
      </c>
      <c r="F10" s="94"/>
      <c r="G10" s="94"/>
      <c r="H10" s="94"/>
      <c r="I10" s="93"/>
      <c r="J10" s="67">
        <v>310</v>
      </c>
      <c r="K10" s="98" t="s">
        <v>315</v>
      </c>
      <c r="L10" s="93">
        <v>2019</v>
      </c>
      <c r="M10" s="93">
        <v>428</v>
      </c>
      <c r="N10" s="94"/>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N22" sqref="N2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316</v>
      </c>
      <c r="D4" s="64"/>
      <c r="E4" s="64"/>
      <c r="F4" s="64"/>
      <c r="G4" s="64"/>
      <c r="H4" s="64"/>
      <c r="I4" s="64"/>
      <c r="J4" s="64"/>
      <c r="K4" s="76"/>
      <c r="L4" s="63" t="s">
        <v>317</v>
      </c>
      <c r="M4" s="64"/>
      <c r="N4" s="64"/>
      <c r="O4" s="64"/>
      <c r="P4" s="64"/>
      <c r="Q4" s="64"/>
      <c r="R4" s="64"/>
      <c r="S4" s="64"/>
      <c r="T4" s="76"/>
      <c r="U4" s="63" t="s">
        <v>318</v>
      </c>
      <c r="V4" s="64"/>
      <c r="W4" s="64"/>
      <c r="X4" s="64"/>
      <c r="Y4" s="64"/>
      <c r="Z4" s="64"/>
      <c r="AA4" s="64"/>
      <c r="AB4" s="64"/>
      <c r="AC4" s="76"/>
    </row>
    <row r="5" spans="1:29" ht="17.25" customHeight="1">
      <c r="A5" s="62"/>
      <c r="B5" s="62"/>
      <c r="C5" s="65" t="s">
        <v>126</v>
      </c>
      <c r="D5" s="63" t="s">
        <v>319</v>
      </c>
      <c r="E5" s="64"/>
      <c r="F5" s="64"/>
      <c r="G5" s="64"/>
      <c r="H5" s="64"/>
      <c r="I5" s="76"/>
      <c r="J5" s="77" t="s">
        <v>189</v>
      </c>
      <c r="K5" s="77" t="s">
        <v>320</v>
      </c>
      <c r="L5" s="65" t="s">
        <v>126</v>
      </c>
      <c r="M5" s="63" t="s">
        <v>319</v>
      </c>
      <c r="N5" s="64"/>
      <c r="O5" s="64"/>
      <c r="P5" s="64"/>
      <c r="Q5" s="64"/>
      <c r="R5" s="76"/>
      <c r="S5" s="77" t="s">
        <v>189</v>
      </c>
      <c r="T5" s="77" t="s">
        <v>320</v>
      </c>
      <c r="U5" s="65" t="s">
        <v>126</v>
      </c>
      <c r="V5" s="63" t="s">
        <v>319</v>
      </c>
      <c r="W5" s="64"/>
      <c r="X5" s="64"/>
      <c r="Y5" s="64"/>
      <c r="Z5" s="64"/>
      <c r="AA5" s="76"/>
      <c r="AB5" s="77" t="s">
        <v>189</v>
      </c>
      <c r="AC5" s="77" t="s">
        <v>320</v>
      </c>
    </row>
    <row r="6" spans="1:29" ht="23.25" customHeight="1">
      <c r="A6" s="62"/>
      <c r="B6" s="62"/>
      <c r="C6" s="66"/>
      <c r="D6" s="67" t="s">
        <v>134</v>
      </c>
      <c r="E6" s="67" t="s">
        <v>321</v>
      </c>
      <c r="F6" s="67" t="s">
        <v>195</v>
      </c>
      <c r="G6" s="67" t="s">
        <v>322</v>
      </c>
      <c r="H6" s="67"/>
      <c r="I6" s="67"/>
      <c r="J6" s="78"/>
      <c r="K6" s="78"/>
      <c r="L6" s="66"/>
      <c r="M6" s="67" t="s">
        <v>134</v>
      </c>
      <c r="N6" s="67" t="s">
        <v>321</v>
      </c>
      <c r="O6" s="67" t="s">
        <v>195</v>
      </c>
      <c r="P6" s="67" t="s">
        <v>322</v>
      </c>
      <c r="Q6" s="67"/>
      <c r="R6" s="67"/>
      <c r="S6" s="78"/>
      <c r="T6" s="78"/>
      <c r="U6" s="66"/>
      <c r="V6" s="67" t="s">
        <v>134</v>
      </c>
      <c r="W6" s="67" t="s">
        <v>321</v>
      </c>
      <c r="X6" s="67" t="s">
        <v>195</v>
      </c>
      <c r="Y6" s="67" t="s">
        <v>322</v>
      </c>
      <c r="Z6" s="67"/>
      <c r="AA6" s="67"/>
      <c r="AB6" s="78"/>
      <c r="AC6" s="78"/>
    </row>
    <row r="7" spans="1:29" ht="44.25" customHeight="1">
      <c r="A7" s="62"/>
      <c r="B7" s="62"/>
      <c r="C7" s="68"/>
      <c r="D7" s="67"/>
      <c r="E7" s="67"/>
      <c r="F7" s="67"/>
      <c r="G7" s="69" t="s">
        <v>134</v>
      </c>
      <c r="H7" s="69" t="s">
        <v>323</v>
      </c>
      <c r="I7" s="69" t="s">
        <v>197</v>
      </c>
      <c r="J7" s="79"/>
      <c r="K7" s="79"/>
      <c r="L7" s="68"/>
      <c r="M7" s="67"/>
      <c r="N7" s="67"/>
      <c r="O7" s="67"/>
      <c r="P7" s="69" t="s">
        <v>134</v>
      </c>
      <c r="Q7" s="69" t="s">
        <v>323</v>
      </c>
      <c r="R7" s="69" t="s">
        <v>197</v>
      </c>
      <c r="S7" s="79"/>
      <c r="T7" s="79"/>
      <c r="U7" s="68"/>
      <c r="V7" s="67"/>
      <c r="W7" s="67"/>
      <c r="X7" s="67"/>
      <c r="Y7" s="69" t="s">
        <v>134</v>
      </c>
      <c r="Z7" s="69" t="s">
        <v>323</v>
      </c>
      <c r="AA7" s="69" t="s">
        <v>197</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324</v>
      </c>
      <c r="V8" s="70" t="s">
        <v>325</v>
      </c>
      <c r="W8" s="70" t="s">
        <v>326</v>
      </c>
      <c r="X8" s="70" t="s">
        <v>327</v>
      </c>
      <c r="Y8" s="70" t="s">
        <v>328</v>
      </c>
      <c r="Z8" s="70" t="s">
        <v>329</v>
      </c>
      <c r="AA8" s="70" t="s">
        <v>330</v>
      </c>
      <c r="AB8" s="70" t="s">
        <v>331</v>
      </c>
      <c r="AC8" s="70" t="s">
        <v>332</v>
      </c>
    </row>
    <row r="9" spans="1:29" s="4" customFormat="1" ht="15" customHeight="1">
      <c r="A9" s="72">
        <v>99700805</v>
      </c>
      <c r="B9" s="72" t="s">
        <v>137</v>
      </c>
      <c r="C9" s="73">
        <f>D9+J9+K9</f>
        <v>69.35</v>
      </c>
      <c r="D9" s="73">
        <f>SUM(E9:G9)</f>
        <v>61.6</v>
      </c>
      <c r="E9" s="72"/>
      <c r="F9" s="72">
        <v>15.6</v>
      </c>
      <c r="G9" s="73">
        <f>H9+I9</f>
        <v>46</v>
      </c>
      <c r="H9" s="72">
        <v>38</v>
      </c>
      <c r="I9" s="72">
        <v>8</v>
      </c>
      <c r="J9" s="72">
        <v>6.75</v>
      </c>
      <c r="K9" s="72">
        <v>1</v>
      </c>
      <c r="L9" s="73">
        <f>M9+S9+T9</f>
        <v>23.6</v>
      </c>
      <c r="M9" s="73">
        <f>SUM(N9:P9)</f>
        <v>21.8</v>
      </c>
      <c r="N9" s="72"/>
      <c r="O9" s="72">
        <v>13.8</v>
      </c>
      <c r="P9" s="73">
        <f>Q9+R9</f>
        <v>8</v>
      </c>
      <c r="Q9" s="72"/>
      <c r="R9" s="72">
        <v>8</v>
      </c>
      <c r="S9" s="72">
        <v>1.8</v>
      </c>
      <c r="T9" s="72">
        <v>0</v>
      </c>
      <c r="U9" s="73">
        <f aca="true" t="shared" si="0" ref="U9:AC9">L9-C9</f>
        <v>-45.74999999999999</v>
      </c>
      <c r="V9" s="73">
        <f t="shared" si="0"/>
        <v>-39.8</v>
      </c>
      <c r="W9" s="73">
        <f t="shared" si="0"/>
        <v>0</v>
      </c>
      <c r="X9" s="73">
        <f t="shared" si="0"/>
        <v>-1.799999999999999</v>
      </c>
      <c r="Y9" s="73">
        <f t="shared" si="0"/>
        <v>-38</v>
      </c>
      <c r="Z9" s="73">
        <f t="shared" si="0"/>
        <v>-38</v>
      </c>
      <c r="AA9" s="73">
        <f t="shared" si="0"/>
        <v>0</v>
      </c>
      <c r="AB9" s="73">
        <f t="shared" si="0"/>
        <v>-4.95</v>
      </c>
      <c r="AC9" s="73">
        <f t="shared" si="0"/>
        <v>-1</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K7" sqref="K7"/>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333</v>
      </c>
      <c r="B5" s="20"/>
      <c r="C5" s="20"/>
      <c r="D5" s="21"/>
      <c r="E5" s="21"/>
      <c r="F5" s="21"/>
      <c r="G5" s="21"/>
      <c r="H5" s="21"/>
      <c r="I5" s="21"/>
    </row>
    <row r="6" spans="1:9" ht="21.75" customHeight="1">
      <c r="A6" s="22" t="s">
        <v>334</v>
      </c>
      <c r="B6" s="23"/>
      <c r="C6" s="23"/>
      <c r="D6" s="24"/>
      <c r="E6" s="24"/>
      <c r="F6" s="22" t="s">
        <v>335</v>
      </c>
      <c r="G6" s="25"/>
      <c r="H6" s="21"/>
      <c r="I6" s="21"/>
    </row>
    <row r="7" spans="1:9" ht="21.75" customHeight="1">
      <c r="A7" s="26" t="s">
        <v>336</v>
      </c>
      <c r="B7" s="27"/>
      <c r="C7" s="28"/>
      <c r="D7" s="29" t="s">
        <v>337</v>
      </c>
      <c r="E7" s="29"/>
      <c r="F7" s="30" t="s">
        <v>338</v>
      </c>
      <c r="G7" s="31"/>
      <c r="H7" s="32"/>
      <c r="I7" s="48"/>
    </row>
    <row r="8" spans="1:9" ht="21.75" customHeight="1">
      <c r="A8" s="33"/>
      <c r="B8" s="34"/>
      <c r="C8" s="35"/>
      <c r="D8" s="29" t="s">
        <v>339</v>
      </c>
      <c r="E8" s="29"/>
      <c r="F8" s="30" t="s">
        <v>339</v>
      </c>
      <c r="G8" s="31"/>
      <c r="H8" s="32"/>
      <c r="I8" s="48"/>
    </row>
    <row r="9" spans="1:9" ht="21.75" customHeight="1">
      <c r="A9" s="36"/>
      <c r="B9" s="37"/>
      <c r="C9" s="38"/>
      <c r="D9" s="29" t="s">
        <v>340</v>
      </c>
      <c r="E9" s="29"/>
      <c r="F9" s="30" t="s">
        <v>341</v>
      </c>
      <c r="G9" s="31"/>
      <c r="H9" s="32"/>
      <c r="I9" s="48"/>
    </row>
    <row r="10" spans="1:9" ht="21.75" customHeight="1">
      <c r="A10" s="21" t="s">
        <v>342</v>
      </c>
      <c r="B10" s="24" t="s">
        <v>343</v>
      </c>
      <c r="C10" s="24"/>
      <c r="D10" s="24"/>
      <c r="E10" s="24"/>
      <c r="F10" s="22" t="s">
        <v>344</v>
      </c>
      <c r="G10" s="23"/>
      <c r="H10" s="23"/>
      <c r="I10" s="25"/>
    </row>
    <row r="11" spans="1:9" ht="100.5" customHeight="1">
      <c r="A11" s="39"/>
      <c r="B11" s="40" t="s">
        <v>345</v>
      </c>
      <c r="C11" s="40"/>
      <c r="D11" s="40"/>
      <c r="E11" s="40"/>
      <c r="F11" s="41" t="s">
        <v>345</v>
      </c>
      <c r="G11" s="42"/>
      <c r="H11" s="43"/>
      <c r="I11" s="49"/>
    </row>
    <row r="12" spans="1:9" ht="24">
      <c r="A12" s="24" t="s">
        <v>346</v>
      </c>
      <c r="B12" s="44" t="s">
        <v>347</v>
      </c>
      <c r="C12" s="24" t="s">
        <v>348</v>
      </c>
      <c r="D12" s="24" t="s">
        <v>349</v>
      </c>
      <c r="E12" s="24" t="s">
        <v>350</v>
      </c>
      <c r="F12" s="24" t="s">
        <v>348</v>
      </c>
      <c r="G12" s="24" t="s">
        <v>349</v>
      </c>
      <c r="H12" s="24"/>
      <c r="I12" s="24" t="s">
        <v>350</v>
      </c>
    </row>
    <row r="13" spans="1:9" ht="21.75" customHeight="1">
      <c r="A13" s="24"/>
      <c r="B13" s="24" t="s">
        <v>351</v>
      </c>
      <c r="C13" s="24" t="s">
        <v>352</v>
      </c>
      <c r="D13" s="29" t="s">
        <v>353</v>
      </c>
      <c r="E13" s="45"/>
      <c r="F13" s="24" t="s">
        <v>352</v>
      </c>
      <c r="G13" s="46" t="s">
        <v>353</v>
      </c>
      <c r="H13" s="46"/>
      <c r="I13" s="45"/>
    </row>
    <row r="14" spans="1:9" ht="21.75" customHeight="1">
      <c r="A14" s="24"/>
      <c r="B14" s="21"/>
      <c r="C14" s="24"/>
      <c r="D14" s="29" t="s">
        <v>354</v>
      </c>
      <c r="E14" s="45"/>
      <c r="F14" s="24"/>
      <c r="G14" s="46" t="s">
        <v>354</v>
      </c>
      <c r="H14" s="46"/>
      <c r="I14" s="45"/>
    </row>
    <row r="15" spans="1:9" ht="21.75" customHeight="1">
      <c r="A15" s="24"/>
      <c r="B15" s="21"/>
      <c r="C15" s="24"/>
      <c r="D15" s="29" t="s">
        <v>355</v>
      </c>
      <c r="E15" s="45"/>
      <c r="F15" s="24"/>
      <c r="G15" s="46" t="s">
        <v>355</v>
      </c>
      <c r="H15" s="46"/>
      <c r="I15" s="45"/>
    </row>
    <row r="16" spans="1:9" ht="21.75" customHeight="1">
      <c r="A16" s="24"/>
      <c r="B16" s="21"/>
      <c r="C16" s="24" t="s">
        <v>356</v>
      </c>
      <c r="D16" s="29" t="s">
        <v>353</v>
      </c>
      <c r="E16" s="45"/>
      <c r="F16" s="24" t="s">
        <v>356</v>
      </c>
      <c r="G16" s="46" t="s">
        <v>353</v>
      </c>
      <c r="H16" s="46"/>
      <c r="I16" s="45"/>
    </row>
    <row r="17" spans="1:9" ht="21.75" customHeight="1">
      <c r="A17" s="24"/>
      <c r="B17" s="21"/>
      <c r="C17" s="24"/>
      <c r="D17" s="29" t="s">
        <v>354</v>
      </c>
      <c r="E17" s="45"/>
      <c r="F17" s="24"/>
      <c r="G17" s="46" t="s">
        <v>354</v>
      </c>
      <c r="H17" s="46"/>
      <c r="I17" s="45"/>
    </row>
    <row r="18" spans="1:9" ht="21.75" customHeight="1">
      <c r="A18" s="24"/>
      <c r="B18" s="21"/>
      <c r="C18" s="24"/>
      <c r="D18" s="29" t="s">
        <v>355</v>
      </c>
      <c r="E18" s="45"/>
      <c r="F18" s="24"/>
      <c r="G18" s="46" t="s">
        <v>355</v>
      </c>
      <c r="H18" s="46"/>
      <c r="I18" s="45"/>
    </row>
    <row r="19" spans="1:9" ht="21.75" customHeight="1">
      <c r="A19" s="24"/>
      <c r="B19" s="21"/>
      <c r="C19" s="24" t="s">
        <v>357</v>
      </c>
      <c r="D19" s="29" t="s">
        <v>353</v>
      </c>
      <c r="E19" s="45"/>
      <c r="F19" s="24" t="s">
        <v>357</v>
      </c>
      <c r="G19" s="46" t="s">
        <v>353</v>
      </c>
      <c r="H19" s="46"/>
      <c r="I19" s="45"/>
    </row>
    <row r="20" spans="1:9" ht="21.75" customHeight="1">
      <c r="A20" s="24"/>
      <c r="B20" s="21"/>
      <c r="C20" s="24"/>
      <c r="D20" s="29" t="s">
        <v>354</v>
      </c>
      <c r="E20" s="45"/>
      <c r="F20" s="24"/>
      <c r="G20" s="46" t="s">
        <v>354</v>
      </c>
      <c r="H20" s="46"/>
      <c r="I20" s="45"/>
    </row>
    <row r="21" spans="1:9" ht="21.75" customHeight="1">
      <c r="A21" s="24"/>
      <c r="B21" s="21"/>
      <c r="C21" s="24"/>
      <c r="D21" s="29" t="s">
        <v>355</v>
      </c>
      <c r="E21" s="45"/>
      <c r="F21" s="24"/>
      <c r="G21" s="46" t="s">
        <v>355</v>
      </c>
      <c r="H21" s="46"/>
      <c r="I21" s="45"/>
    </row>
    <row r="22" spans="1:9" ht="21.75" customHeight="1">
      <c r="A22" s="24"/>
      <c r="B22" s="21"/>
      <c r="C22" s="24" t="s">
        <v>358</v>
      </c>
      <c r="D22" s="29" t="s">
        <v>353</v>
      </c>
      <c r="E22" s="45"/>
      <c r="F22" s="24" t="s">
        <v>358</v>
      </c>
      <c r="G22" s="46" t="s">
        <v>353</v>
      </c>
      <c r="H22" s="46"/>
      <c r="I22" s="45"/>
    </row>
    <row r="23" spans="1:9" ht="21.75" customHeight="1">
      <c r="A23" s="24"/>
      <c r="B23" s="21"/>
      <c r="C23" s="24"/>
      <c r="D23" s="29" t="s">
        <v>354</v>
      </c>
      <c r="E23" s="45"/>
      <c r="F23" s="24"/>
      <c r="G23" s="46" t="s">
        <v>354</v>
      </c>
      <c r="H23" s="46"/>
      <c r="I23" s="45"/>
    </row>
    <row r="24" spans="1:9" ht="21.75" customHeight="1">
      <c r="A24" s="24"/>
      <c r="B24" s="21"/>
      <c r="C24" s="24"/>
      <c r="D24" s="29" t="s">
        <v>355</v>
      </c>
      <c r="E24" s="45"/>
      <c r="F24" s="24"/>
      <c r="G24" s="46" t="s">
        <v>355</v>
      </c>
      <c r="H24" s="46"/>
      <c r="I24" s="45"/>
    </row>
    <row r="25" spans="1:9" ht="21.75" customHeight="1">
      <c r="A25" s="24"/>
      <c r="B25" s="21"/>
      <c r="C25" s="24" t="s">
        <v>359</v>
      </c>
      <c r="D25" s="45"/>
      <c r="E25" s="24"/>
      <c r="F25" s="24" t="s">
        <v>359</v>
      </c>
      <c r="G25" s="46"/>
      <c r="H25" s="46"/>
      <c r="I25" s="45"/>
    </row>
    <row r="26" spans="1:9" ht="21.75" customHeight="1">
      <c r="A26" s="24"/>
      <c r="B26" s="24" t="s">
        <v>360</v>
      </c>
      <c r="C26" s="24" t="s">
        <v>361</v>
      </c>
      <c r="D26" s="29" t="s">
        <v>353</v>
      </c>
      <c r="E26" s="45"/>
      <c r="F26" s="24" t="s">
        <v>361</v>
      </c>
      <c r="G26" s="46" t="s">
        <v>353</v>
      </c>
      <c r="H26" s="46"/>
      <c r="I26" s="45"/>
    </row>
    <row r="27" spans="1:9" ht="21.75" customHeight="1">
      <c r="A27" s="24"/>
      <c r="B27" s="21"/>
      <c r="C27" s="24"/>
      <c r="D27" s="29" t="s">
        <v>354</v>
      </c>
      <c r="E27" s="45"/>
      <c r="F27" s="24"/>
      <c r="G27" s="46" t="s">
        <v>354</v>
      </c>
      <c r="H27" s="46"/>
      <c r="I27" s="45"/>
    </row>
    <row r="28" spans="1:9" ht="21.75" customHeight="1">
      <c r="A28" s="24"/>
      <c r="B28" s="21"/>
      <c r="C28" s="24"/>
      <c r="D28" s="29" t="s">
        <v>355</v>
      </c>
      <c r="E28" s="45"/>
      <c r="F28" s="24"/>
      <c r="G28" s="46" t="s">
        <v>355</v>
      </c>
      <c r="H28" s="46"/>
      <c r="I28" s="45"/>
    </row>
    <row r="29" spans="1:9" ht="21.75" customHeight="1">
      <c r="A29" s="24"/>
      <c r="B29" s="21"/>
      <c r="C29" s="24" t="s">
        <v>362</v>
      </c>
      <c r="D29" s="29" t="s">
        <v>353</v>
      </c>
      <c r="E29" s="45"/>
      <c r="F29" s="24" t="s">
        <v>362</v>
      </c>
      <c r="G29" s="46" t="s">
        <v>353</v>
      </c>
      <c r="H29" s="46"/>
      <c r="I29" s="45"/>
    </row>
    <row r="30" spans="1:9" ht="21.75" customHeight="1">
      <c r="A30" s="24"/>
      <c r="B30" s="21"/>
      <c r="C30" s="24"/>
      <c r="D30" s="29" t="s">
        <v>354</v>
      </c>
      <c r="E30" s="45"/>
      <c r="F30" s="24"/>
      <c r="G30" s="46" t="s">
        <v>354</v>
      </c>
      <c r="H30" s="46"/>
      <c r="I30" s="45"/>
    </row>
    <row r="31" spans="1:9" ht="21.75" customHeight="1">
      <c r="A31" s="24"/>
      <c r="B31" s="21"/>
      <c r="C31" s="24"/>
      <c r="D31" s="29" t="s">
        <v>355</v>
      </c>
      <c r="E31" s="45"/>
      <c r="F31" s="24"/>
      <c r="G31" s="46" t="s">
        <v>355</v>
      </c>
      <c r="H31" s="46"/>
      <c r="I31" s="45"/>
    </row>
    <row r="32" spans="1:9" ht="21.75" customHeight="1">
      <c r="A32" s="24"/>
      <c r="B32" s="21"/>
      <c r="C32" s="24" t="s">
        <v>363</v>
      </c>
      <c r="D32" s="29" t="s">
        <v>353</v>
      </c>
      <c r="E32" s="45"/>
      <c r="F32" s="24" t="s">
        <v>363</v>
      </c>
      <c r="G32" s="46" t="s">
        <v>353</v>
      </c>
      <c r="H32" s="46"/>
      <c r="I32" s="45"/>
    </row>
    <row r="33" spans="1:9" ht="21.75" customHeight="1">
      <c r="A33" s="24"/>
      <c r="B33" s="21"/>
      <c r="C33" s="24"/>
      <c r="D33" s="29" t="s">
        <v>354</v>
      </c>
      <c r="E33" s="45"/>
      <c r="F33" s="24"/>
      <c r="G33" s="46" t="s">
        <v>354</v>
      </c>
      <c r="H33" s="46"/>
      <c r="I33" s="45"/>
    </row>
    <row r="34" spans="1:9" ht="21.75" customHeight="1">
      <c r="A34" s="24"/>
      <c r="B34" s="21"/>
      <c r="C34" s="24"/>
      <c r="D34" s="29" t="s">
        <v>355</v>
      </c>
      <c r="E34" s="45"/>
      <c r="F34" s="24"/>
      <c r="G34" s="46" t="s">
        <v>355</v>
      </c>
      <c r="H34" s="46"/>
      <c r="I34" s="45"/>
    </row>
    <row r="35" spans="1:9" ht="21.75" customHeight="1">
      <c r="A35" s="24"/>
      <c r="B35" s="21"/>
      <c r="C35" s="24" t="s">
        <v>364</v>
      </c>
      <c r="D35" s="29" t="s">
        <v>353</v>
      </c>
      <c r="E35" s="45"/>
      <c r="F35" s="24" t="s">
        <v>364</v>
      </c>
      <c r="G35" s="46" t="s">
        <v>353</v>
      </c>
      <c r="H35" s="46"/>
      <c r="I35" s="45"/>
    </row>
    <row r="36" spans="1:9" ht="21.75" customHeight="1">
      <c r="A36" s="24"/>
      <c r="B36" s="21"/>
      <c r="C36" s="24"/>
      <c r="D36" s="29" t="s">
        <v>354</v>
      </c>
      <c r="E36" s="45"/>
      <c r="F36" s="24"/>
      <c r="G36" s="46" t="s">
        <v>354</v>
      </c>
      <c r="H36" s="46"/>
      <c r="I36" s="45"/>
    </row>
    <row r="37" spans="1:9" ht="21.75" customHeight="1">
      <c r="A37" s="24"/>
      <c r="B37" s="21"/>
      <c r="C37" s="24"/>
      <c r="D37" s="29" t="s">
        <v>355</v>
      </c>
      <c r="E37" s="45"/>
      <c r="F37" s="24"/>
      <c r="G37" s="46" t="s">
        <v>355</v>
      </c>
      <c r="H37" s="46"/>
      <c r="I37" s="45"/>
    </row>
    <row r="38" spans="1:9" ht="21.75" customHeight="1">
      <c r="A38" s="24"/>
      <c r="B38" s="21"/>
      <c r="C38" s="24" t="s">
        <v>359</v>
      </c>
      <c r="D38" s="45"/>
      <c r="E38" s="45"/>
      <c r="F38" s="24" t="s">
        <v>359</v>
      </c>
      <c r="G38" s="46"/>
      <c r="H38" s="46"/>
      <c r="I38" s="45"/>
    </row>
    <row r="39" spans="1:9" ht="21.75" customHeight="1">
      <c r="A39" s="24"/>
      <c r="B39" s="24" t="s">
        <v>365</v>
      </c>
      <c r="C39" s="24" t="s">
        <v>366</v>
      </c>
      <c r="D39" s="29" t="s">
        <v>353</v>
      </c>
      <c r="E39" s="21"/>
      <c r="F39" s="24" t="s">
        <v>366</v>
      </c>
      <c r="G39" s="46" t="s">
        <v>353</v>
      </c>
      <c r="H39" s="46"/>
      <c r="I39" s="45"/>
    </row>
    <row r="40" spans="1:9" ht="21.75" customHeight="1">
      <c r="A40" s="24"/>
      <c r="B40" s="24"/>
      <c r="C40" s="24"/>
      <c r="D40" s="29" t="s">
        <v>354</v>
      </c>
      <c r="E40" s="24"/>
      <c r="F40" s="24"/>
      <c r="G40" s="46" t="s">
        <v>354</v>
      </c>
      <c r="H40" s="46"/>
      <c r="I40" s="45"/>
    </row>
    <row r="41" spans="1:9" ht="21.75" customHeight="1">
      <c r="A41" s="24"/>
      <c r="B41" s="24"/>
      <c r="C41" s="24"/>
      <c r="D41" s="29" t="s">
        <v>355</v>
      </c>
      <c r="E41" s="24"/>
      <c r="F41" s="24"/>
      <c r="G41" s="46" t="s">
        <v>355</v>
      </c>
      <c r="H41" s="46"/>
      <c r="I41" s="45"/>
    </row>
    <row r="42" spans="1:9" ht="21.75" customHeight="1">
      <c r="A42" s="24"/>
      <c r="B42" s="24"/>
      <c r="C42" s="24" t="s">
        <v>359</v>
      </c>
      <c r="D42" s="45"/>
      <c r="E42" s="24"/>
      <c r="F42" s="24" t="s">
        <v>359</v>
      </c>
      <c r="G42" s="46"/>
      <c r="H42" s="46"/>
      <c r="I42" s="45"/>
    </row>
    <row r="43" spans="1:9" ht="21" customHeight="1">
      <c r="A43" s="47" t="s">
        <v>367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N10" sqref="N10"/>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368</v>
      </c>
      <c r="B5" s="24"/>
      <c r="C5" s="24"/>
      <c r="D5" s="24"/>
      <c r="E5" s="24"/>
      <c r="F5" s="24"/>
      <c r="G5" s="24"/>
      <c r="H5" s="24"/>
    </row>
    <row r="6" spans="1:8" ht="21.75" customHeight="1">
      <c r="A6" s="24" t="s">
        <v>369</v>
      </c>
      <c r="B6" s="24" t="s">
        <v>370</v>
      </c>
      <c r="C6" s="24"/>
      <c r="D6" s="21" t="s">
        <v>371</v>
      </c>
      <c r="E6" s="21"/>
      <c r="F6" s="21" t="s">
        <v>372</v>
      </c>
      <c r="G6" s="21"/>
      <c r="H6" s="21"/>
    </row>
    <row r="7" spans="1:8" ht="21.75" customHeight="1">
      <c r="A7" s="24"/>
      <c r="B7" s="24"/>
      <c r="C7" s="24"/>
      <c r="D7" s="21"/>
      <c r="E7" s="21"/>
      <c r="F7" s="21" t="s">
        <v>373</v>
      </c>
      <c r="G7" s="21" t="s">
        <v>374</v>
      </c>
      <c r="H7" s="21" t="s">
        <v>375</v>
      </c>
    </row>
    <row r="8" spans="1:8" ht="21.75" customHeight="1">
      <c r="A8" s="24"/>
      <c r="B8" s="24" t="s">
        <v>376</v>
      </c>
      <c r="C8" s="24"/>
      <c r="D8" s="24"/>
      <c r="E8" s="24"/>
      <c r="F8" s="45"/>
      <c r="G8" s="45"/>
      <c r="H8" s="45"/>
    </row>
    <row r="9" spans="1:8" ht="21.75" customHeight="1">
      <c r="A9" s="24"/>
      <c r="B9" s="24" t="s">
        <v>377</v>
      </c>
      <c r="C9" s="24"/>
      <c r="D9" s="24"/>
      <c r="E9" s="24"/>
      <c r="F9" s="45"/>
      <c r="G9" s="45"/>
      <c r="H9" s="45"/>
    </row>
    <row r="10" spans="1:8" ht="21.75" customHeight="1">
      <c r="A10" s="24"/>
      <c r="B10" s="24" t="s">
        <v>378</v>
      </c>
      <c r="C10" s="24"/>
      <c r="D10" s="24"/>
      <c r="E10" s="24"/>
      <c r="F10" s="45"/>
      <c r="G10" s="45"/>
      <c r="H10" s="45"/>
    </row>
    <row r="11" spans="1:8" ht="21.75" customHeight="1">
      <c r="A11" s="24"/>
      <c r="B11" s="24" t="s">
        <v>359</v>
      </c>
      <c r="C11" s="24"/>
      <c r="D11" s="24"/>
      <c r="E11" s="24"/>
      <c r="F11" s="45"/>
      <c r="G11" s="45"/>
      <c r="H11" s="45"/>
    </row>
    <row r="12" spans="1:8" ht="21.75" customHeight="1">
      <c r="A12" s="24"/>
      <c r="B12" s="24" t="s">
        <v>379</v>
      </c>
      <c r="C12" s="24"/>
      <c r="D12" s="24"/>
      <c r="E12" s="21"/>
      <c r="F12" s="45"/>
      <c r="G12" s="45"/>
      <c r="H12" s="45"/>
    </row>
    <row r="13" spans="1:8" ht="73.5" customHeight="1">
      <c r="A13" s="21" t="s">
        <v>380</v>
      </c>
      <c r="B13" s="53" t="s">
        <v>345</v>
      </c>
      <c r="C13" s="54"/>
      <c r="D13" s="54"/>
      <c r="E13" s="54"/>
      <c r="F13" s="54"/>
      <c r="G13" s="54"/>
      <c r="H13" s="54"/>
    </row>
    <row r="14" spans="1:8" ht="21.75" customHeight="1">
      <c r="A14" s="24" t="s">
        <v>381</v>
      </c>
      <c r="B14" s="21" t="s">
        <v>382</v>
      </c>
      <c r="C14" s="21" t="s">
        <v>348</v>
      </c>
      <c r="D14" s="21"/>
      <c r="E14" s="21" t="s">
        <v>349</v>
      </c>
      <c r="F14" s="21"/>
      <c r="G14" s="21" t="s">
        <v>350</v>
      </c>
      <c r="H14" s="21"/>
    </row>
    <row r="15" spans="1:8" ht="21.75" customHeight="1">
      <c r="A15" s="21"/>
      <c r="B15" s="21" t="s">
        <v>383</v>
      </c>
      <c r="C15" s="21" t="s">
        <v>352</v>
      </c>
      <c r="D15" s="21"/>
      <c r="E15" s="46" t="s">
        <v>353</v>
      </c>
      <c r="F15" s="55"/>
      <c r="G15" s="55"/>
      <c r="H15" s="55"/>
    </row>
    <row r="16" spans="1:8" ht="21.75" customHeight="1">
      <c r="A16" s="21"/>
      <c r="B16" s="21"/>
      <c r="C16" s="21"/>
      <c r="D16" s="21"/>
      <c r="E16" s="46" t="s">
        <v>354</v>
      </c>
      <c r="F16" s="55"/>
      <c r="G16" s="55"/>
      <c r="H16" s="55"/>
    </row>
    <row r="17" spans="1:8" ht="21.75" customHeight="1">
      <c r="A17" s="21"/>
      <c r="B17" s="21"/>
      <c r="C17" s="21"/>
      <c r="D17" s="21"/>
      <c r="E17" s="46" t="s">
        <v>355</v>
      </c>
      <c r="F17" s="55"/>
      <c r="G17" s="55"/>
      <c r="H17" s="55"/>
    </row>
    <row r="18" spans="1:8" ht="21.75" customHeight="1">
      <c r="A18" s="21"/>
      <c r="B18" s="21"/>
      <c r="C18" s="24" t="s">
        <v>356</v>
      </c>
      <c r="D18" s="24"/>
      <c r="E18" s="46" t="s">
        <v>353</v>
      </c>
      <c r="F18" s="55"/>
      <c r="G18" s="55"/>
      <c r="H18" s="55"/>
    </row>
    <row r="19" spans="1:8" ht="21.75" customHeight="1">
      <c r="A19" s="21"/>
      <c r="B19" s="21"/>
      <c r="C19" s="24"/>
      <c r="D19" s="24"/>
      <c r="E19" s="46" t="s">
        <v>354</v>
      </c>
      <c r="F19" s="55"/>
      <c r="G19" s="56"/>
      <c r="H19" s="56"/>
    </row>
    <row r="20" spans="1:8" ht="21.75" customHeight="1">
      <c r="A20" s="21"/>
      <c r="B20" s="21"/>
      <c r="C20" s="24"/>
      <c r="D20" s="24"/>
      <c r="E20" s="46" t="s">
        <v>355</v>
      </c>
      <c r="F20" s="57"/>
      <c r="G20" s="55"/>
      <c r="H20" s="55"/>
    </row>
    <row r="21" spans="1:8" ht="21.75" customHeight="1">
      <c r="A21" s="21"/>
      <c r="B21" s="21"/>
      <c r="C21" s="24" t="s">
        <v>357</v>
      </c>
      <c r="D21" s="24"/>
      <c r="E21" s="46" t="s">
        <v>353</v>
      </c>
      <c r="F21" s="57"/>
      <c r="G21" s="55"/>
      <c r="H21" s="55"/>
    </row>
    <row r="22" spans="1:8" ht="21.75" customHeight="1">
      <c r="A22" s="21"/>
      <c r="B22" s="21"/>
      <c r="C22" s="24"/>
      <c r="D22" s="24"/>
      <c r="E22" s="46" t="s">
        <v>354</v>
      </c>
      <c r="F22" s="55"/>
      <c r="G22" s="58"/>
      <c r="H22" s="58"/>
    </row>
    <row r="23" spans="1:8" ht="21.75" customHeight="1">
      <c r="A23" s="21"/>
      <c r="B23" s="21"/>
      <c r="C23" s="24"/>
      <c r="D23" s="24"/>
      <c r="E23" s="46" t="s">
        <v>355</v>
      </c>
      <c r="F23" s="55"/>
      <c r="G23" s="55"/>
      <c r="H23" s="55"/>
    </row>
    <row r="24" spans="1:8" ht="21.75" customHeight="1">
      <c r="A24" s="21"/>
      <c r="B24" s="21"/>
      <c r="C24" s="24" t="s">
        <v>358</v>
      </c>
      <c r="D24" s="24"/>
      <c r="E24" s="46" t="s">
        <v>353</v>
      </c>
      <c r="F24" s="55"/>
      <c r="G24" s="55"/>
      <c r="H24" s="55"/>
    </row>
    <row r="25" spans="1:8" ht="21.75" customHeight="1">
      <c r="A25" s="21"/>
      <c r="B25" s="21"/>
      <c r="C25" s="24"/>
      <c r="D25" s="24"/>
      <c r="E25" s="46" t="s">
        <v>354</v>
      </c>
      <c r="F25" s="55"/>
      <c r="G25" s="55"/>
      <c r="H25" s="55"/>
    </row>
    <row r="26" spans="1:8" ht="21.75" customHeight="1">
      <c r="A26" s="21"/>
      <c r="B26" s="21"/>
      <c r="C26" s="24"/>
      <c r="D26" s="24"/>
      <c r="E26" s="46" t="s">
        <v>355</v>
      </c>
      <c r="F26" s="55"/>
      <c r="G26" s="55"/>
      <c r="H26" s="55"/>
    </row>
    <row r="27" spans="1:8" ht="21.75" customHeight="1">
      <c r="A27" s="21"/>
      <c r="B27" s="21"/>
      <c r="C27" s="24" t="s">
        <v>359</v>
      </c>
      <c r="D27" s="24"/>
      <c r="E27" s="55"/>
      <c r="F27" s="55"/>
      <c r="G27" s="55"/>
      <c r="H27" s="55"/>
    </row>
    <row r="28" spans="1:8" ht="21.75" customHeight="1">
      <c r="A28" s="21"/>
      <c r="B28" s="21" t="s">
        <v>384</v>
      </c>
      <c r="C28" s="24" t="s">
        <v>361</v>
      </c>
      <c r="D28" s="24"/>
      <c r="E28" s="46" t="s">
        <v>353</v>
      </c>
      <c r="F28" s="55"/>
      <c r="G28" s="55"/>
      <c r="H28" s="55"/>
    </row>
    <row r="29" spans="1:8" ht="21.75" customHeight="1">
      <c r="A29" s="21"/>
      <c r="B29" s="21"/>
      <c r="C29" s="24"/>
      <c r="D29" s="24"/>
      <c r="E29" s="46" t="s">
        <v>354</v>
      </c>
      <c r="F29" s="55"/>
      <c r="G29" s="55"/>
      <c r="H29" s="55"/>
    </row>
    <row r="30" spans="1:8" ht="21.75" customHeight="1">
      <c r="A30" s="21"/>
      <c r="B30" s="21"/>
      <c r="C30" s="24"/>
      <c r="D30" s="24"/>
      <c r="E30" s="46" t="s">
        <v>355</v>
      </c>
      <c r="F30" s="55"/>
      <c r="G30" s="55"/>
      <c r="H30" s="55"/>
    </row>
    <row r="31" spans="1:8" ht="21.75" customHeight="1">
      <c r="A31" s="21"/>
      <c r="B31" s="21"/>
      <c r="C31" s="24" t="s">
        <v>362</v>
      </c>
      <c r="D31" s="24"/>
      <c r="E31" s="46" t="s">
        <v>353</v>
      </c>
      <c r="F31" s="55"/>
      <c r="G31" s="55"/>
      <c r="H31" s="55"/>
    </row>
    <row r="32" spans="1:8" ht="21.75" customHeight="1">
      <c r="A32" s="21"/>
      <c r="B32" s="21"/>
      <c r="C32" s="24"/>
      <c r="D32" s="24"/>
      <c r="E32" s="46" t="s">
        <v>354</v>
      </c>
      <c r="F32" s="55"/>
      <c r="G32" s="55"/>
      <c r="H32" s="55"/>
    </row>
    <row r="33" spans="1:8" ht="21.75" customHeight="1">
      <c r="A33" s="21"/>
      <c r="B33" s="21"/>
      <c r="C33" s="24"/>
      <c r="D33" s="24"/>
      <c r="E33" s="46" t="s">
        <v>355</v>
      </c>
      <c r="F33" s="55"/>
      <c r="G33" s="55"/>
      <c r="H33" s="55"/>
    </row>
    <row r="34" spans="1:8" ht="21.75" customHeight="1">
      <c r="A34" s="21"/>
      <c r="B34" s="21"/>
      <c r="C34" s="24" t="s">
        <v>363</v>
      </c>
      <c r="D34" s="24"/>
      <c r="E34" s="46" t="s">
        <v>353</v>
      </c>
      <c r="F34" s="55"/>
      <c r="G34" s="55"/>
      <c r="H34" s="55"/>
    </row>
    <row r="35" spans="1:8" ht="21.75" customHeight="1">
      <c r="A35" s="21"/>
      <c r="B35" s="21"/>
      <c r="C35" s="24"/>
      <c r="D35" s="24"/>
      <c r="E35" s="46" t="s">
        <v>354</v>
      </c>
      <c r="F35" s="55"/>
      <c r="G35" s="55"/>
      <c r="H35" s="55"/>
    </row>
    <row r="36" spans="1:8" ht="21.75" customHeight="1">
      <c r="A36" s="21"/>
      <c r="B36" s="21"/>
      <c r="C36" s="24"/>
      <c r="D36" s="24"/>
      <c r="E36" s="46" t="s">
        <v>355</v>
      </c>
      <c r="F36" s="55"/>
      <c r="G36" s="55"/>
      <c r="H36" s="55"/>
    </row>
    <row r="37" spans="1:8" ht="21.75" customHeight="1">
      <c r="A37" s="21"/>
      <c r="B37" s="21"/>
      <c r="C37" s="24" t="s">
        <v>364</v>
      </c>
      <c r="D37" s="24"/>
      <c r="E37" s="46" t="s">
        <v>353</v>
      </c>
      <c r="F37" s="55"/>
      <c r="G37" s="55"/>
      <c r="H37" s="55"/>
    </row>
    <row r="38" spans="1:8" ht="21.75" customHeight="1">
      <c r="A38" s="21"/>
      <c r="B38" s="21"/>
      <c r="C38" s="24"/>
      <c r="D38" s="24"/>
      <c r="E38" s="46" t="s">
        <v>354</v>
      </c>
      <c r="F38" s="55"/>
      <c r="G38" s="55"/>
      <c r="H38" s="55"/>
    </row>
    <row r="39" spans="1:8" ht="21.75" customHeight="1">
      <c r="A39" s="21"/>
      <c r="B39" s="21"/>
      <c r="C39" s="24"/>
      <c r="D39" s="24"/>
      <c r="E39" s="46" t="s">
        <v>355</v>
      </c>
      <c r="F39" s="55"/>
      <c r="G39" s="55"/>
      <c r="H39" s="55"/>
    </row>
    <row r="40" spans="1:8" ht="21.75" customHeight="1">
      <c r="A40" s="21"/>
      <c r="B40" s="21"/>
      <c r="C40" s="24" t="s">
        <v>359</v>
      </c>
      <c r="D40" s="24"/>
      <c r="E40" s="55"/>
      <c r="F40" s="55"/>
      <c r="G40" s="55"/>
      <c r="H40" s="55"/>
    </row>
    <row r="41" spans="1:8" ht="21.75" customHeight="1">
      <c r="A41" s="21"/>
      <c r="B41" s="24" t="s">
        <v>385</v>
      </c>
      <c r="C41" s="24" t="s">
        <v>366</v>
      </c>
      <c r="D41" s="24"/>
      <c r="E41" s="46" t="s">
        <v>353</v>
      </c>
      <c r="F41" s="55"/>
      <c r="G41" s="55"/>
      <c r="H41" s="55"/>
    </row>
    <row r="42" spans="1:8" ht="21.75" customHeight="1">
      <c r="A42" s="21"/>
      <c r="B42" s="24"/>
      <c r="C42" s="24"/>
      <c r="D42" s="24"/>
      <c r="E42" s="46" t="s">
        <v>354</v>
      </c>
      <c r="F42" s="55"/>
      <c r="G42" s="55"/>
      <c r="H42" s="55"/>
    </row>
    <row r="43" spans="1:8" ht="21.75" customHeight="1">
      <c r="A43" s="21"/>
      <c r="B43" s="24"/>
      <c r="C43" s="24"/>
      <c r="D43" s="24"/>
      <c r="E43" s="46" t="s">
        <v>355</v>
      </c>
      <c r="F43" s="55"/>
      <c r="G43" s="55"/>
      <c r="H43" s="55"/>
    </row>
    <row r="44" spans="1:8" ht="21.75" customHeight="1">
      <c r="A44" s="21"/>
      <c r="B44" s="24"/>
      <c r="C44" s="24" t="s">
        <v>359</v>
      </c>
      <c r="D44" s="24"/>
      <c r="E44" s="55"/>
      <c r="F44" s="55"/>
      <c r="G44" s="55"/>
      <c r="H44" s="55"/>
    </row>
    <row r="45" spans="1:8" s="51" customFormat="1" ht="24" customHeight="1">
      <c r="A45" s="47" t="s">
        <v>386</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H8" sqref="H8:I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333</v>
      </c>
      <c r="B5" s="20"/>
      <c r="C5" s="20"/>
      <c r="D5" s="21"/>
      <c r="E5" s="21"/>
      <c r="F5" s="21"/>
      <c r="G5" s="21"/>
      <c r="H5" s="21"/>
      <c r="I5" s="21"/>
    </row>
    <row r="6" spans="1:9" ht="21.75" customHeight="1">
      <c r="A6" s="22" t="s">
        <v>334</v>
      </c>
      <c r="B6" s="23"/>
      <c r="C6" s="23"/>
      <c r="D6" s="24"/>
      <c r="E6" s="24"/>
      <c r="F6" s="22" t="s">
        <v>335</v>
      </c>
      <c r="G6" s="25"/>
      <c r="H6" s="21"/>
      <c r="I6" s="21"/>
    </row>
    <row r="7" spans="1:9" ht="21.75" customHeight="1">
      <c r="A7" s="26" t="s">
        <v>336</v>
      </c>
      <c r="B7" s="27"/>
      <c r="C7" s="28"/>
      <c r="D7" s="29" t="s">
        <v>337</v>
      </c>
      <c r="E7" s="29"/>
      <c r="F7" s="30" t="s">
        <v>338</v>
      </c>
      <c r="G7" s="31"/>
      <c r="H7" s="32"/>
      <c r="I7" s="48"/>
    </row>
    <row r="8" spans="1:9" ht="21.75" customHeight="1">
      <c r="A8" s="33"/>
      <c r="B8" s="34"/>
      <c r="C8" s="35"/>
      <c r="D8" s="29" t="s">
        <v>339</v>
      </c>
      <c r="E8" s="29"/>
      <c r="F8" s="30" t="s">
        <v>339</v>
      </c>
      <c r="G8" s="31"/>
      <c r="H8" s="32"/>
      <c r="I8" s="48"/>
    </row>
    <row r="9" spans="1:9" ht="21.75" customHeight="1">
      <c r="A9" s="36"/>
      <c r="B9" s="37"/>
      <c r="C9" s="38"/>
      <c r="D9" s="29" t="s">
        <v>340</v>
      </c>
      <c r="E9" s="29"/>
      <c r="F9" s="30" t="s">
        <v>341</v>
      </c>
      <c r="G9" s="31"/>
      <c r="H9" s="32"/>
      <c r="I9" s="48"/>
    </row>
    <row r="10" spans="1:9" ht="21.75" customHeight="1">
      <c r="A10" s="21" t="s">
        <v>342</v>
      </c>
      <c r="B10" s="24" t="s">
        <v>343</v>
      </c>
      <c r="C10" s="24"/>
      <c r="D10" s="24"/>
      <c r="E10" s="24"/>
      <c r="F10" s="22" t="s">
        <v>344</v>
      </c>
      <c r="G10" s="23"/>
      <c r="H10" s="23"/>
      <c r="I10" s="25"/>
    </row>
    <row r="11" spans="1:9" ht="100.5" customHeight="1">
      <c r="A11" s="39"/>
      <c r="B11" s="40" t="s">
        <v>345</v>
      </c>
      <c r="C11" s="40"/>
      <c r="D11" s="40"/>
      <c r="E11" s="40"/>
      <c r="F11" s="41" t="s">
        <v>345</v>
      </c>
      <c r="G11" s="42"/>
      <c r="H11" s="43"/>
      <c r="I11" s="49"/>
    </row>
    <row r="12" spans="1:9" ht="24">
      <c r="A12" s="24" t="s">
        <v>346</v>
      </c>
      <c r="B12" s="44" t="s">
        <v>347</v>
      </c>
      <c r="C12" s="24" t="s">
        <v>348</v>
      </c>
      <c r="D12" s="24" t="s">
        <v>349</v>
      </c>
      <c r="E12" s="24" t="s">
        <v>350</v>
      </c>
      <c r="F12" s="24" t="s">
        <v>348</v>
      </c>
      <c r="G12" s="24" t="s">
        <v>349</v>
      </c>
      <c r="H12" s="24"/>
      <c r="I12" s="24" t="s">
        <v>350</v>
      </c>
    </row>
    <row r="13" spans="1:9" ht="21.75" customHeight="1">
      <c r="A13" s="24"/>
      <c r="B13" s="24" t="s">
        <v>351</v>
      </c>
      <c r="C13" s="24" t="s">
        <v>352</v>
      </c>
      <c r="D13" s="29" t="s">
        <v>353</v>
      </c>
      <c r="E13" s="45"/>
      <c r="F13" s="24" t="s">
        <v>352</v>
      </c>
      <c r="G13" s="46" t="s">
        <v>353</v>
      </c>
      <c r="H13" s="46"/>
      <c r="I13" s="45"/>
    </row>
    <row r="14" spans="1:9" ht="21.75" customHeight="1">
      <c r="A14" s="24"/>
      <c r="B14" s="21"/>
      <c r="C14" s="24"/>
      <c r="D14" s="29" t="s">
        <v>354</v>
      </c>
      <c r="E14" s="45"/>
      <c r="F14" s="24"/>
      <c r="G14" s="46" t="s">
        <v>354</v>
      </c>
      <c r="H14" s="46"/>
      <c r="I14" s="45"/>
    </row>
    <row r="15" spans="1:9" ht="21.75" customHeight="1">
      <c r="A15" s="24"/>
      <c r="B15" s="21"/>
      <c r="C15" s="24"/>
      <c r="D15" s="29" t="s">
        <v>355</v>
      </c>
      <c r="E15" s="45"/>
      <c r="F15" s="24"/>
      <c r="G15" s="46" t="s">
        <v>355</v>
      </c>
      <c r="H15" s="46"/>
      <c r="I15" s="45"/>
    </row>
    <row r="16" spans="1:9" ht="21.75" customHeight="1">
      <c r="A16" s="24"/>
      <c r="B16" s="21"/>
      <c r="C16" s="24" t="s">
        <v>356</v>
      </c>
      <c r="D16" s="29" t="s">
        <v>353</v>
      </c>
      <c r="E16" s="45"/>
      <c r="F16" s="24" t="s">
        <v>356</v>
      </c>
      <c r="G16" s="46" t="s">
        <v>353</v>
      </c>
      <c r="H16" s="46"/>
      <c r="I16" s="45"/>
    </row>
    <row r="17" spans="1:9" ht="21.75" customHeight="1">
      <c r="A17" s="24"/>
      <c r="B17" s="21"/>
      <c r="C17" s="24"/>
      <c r="D17" s="29" t="s">
        <v>354</v>
      </c>
      <c r="E17" s="45"/>
      <c r="F17" s="24"/>
      <c r="G17" s="46" t="s">
        <v>354</v>
      </c>
      <c r="H17" s="46"/>
      <c r="I17" s="45"/>
    </row>
    <row r="18" spans="1:9" ht="21.75" customHeight="1">
      <c r="A18" s="24"/>
      <c r="B18" s="21"/>
      <c r="C18" s="24"/>
      <c r="D18" s="29" t="s">
        <v>355</v>
      </c>
      <c r="E18" s="45"/>
      <c r="F18" s="24"/>
      <c r="G18" s="46" t="s">
        <v>355</v>
      </c>
      <c r="H18" s="46"/>
      <c r="I18" s="45"/>
    </row>
    <row r="19" spans="1:9" ht="21.75" customHeight="1">
      <c r="A19" s="24"/>
      <c r="B19" s="21"/>
      <c r="C19" s="24" t="s">
        <v>357</v>
      </c>
      <c r="D19" s="29" t="s">
        <v>353</v>
      </c>
      <c r="E19" s="45"/>
      <c r="F19" s="24" t="s">
        <v>357</v>
      </c>
      <c r="G19" s="46" t="s">
        <v>353</v>
      </c>
      <c r="H19" s="46"/>
      <c r="I19" s="45"/>
    </row>
    <row r="20" spans="1:9" ht="21.75" customHeight="1">
      <c r="A20" s="24"/>
      <c r="B20" s="21"/>
      <c r="C20" s="24"/>
      <c r="D20" s="29" t="s">
        <v>354</v>
      </c>
      <c r="E20" s="45"/>
      <c r="F20" s="24"/>
      <c r="G20" s="46" t="s">
        <v>354</v>
      </c>
      <c r="H20" s="46"/>
      <c r="I20" s="45"/>
    </row>
    <row r="21" spans="1:9" ht="21.75" customHeight="1">
      <c r="A21" s="24"/>
      <c r="B21" s="21"/>
      <c r="C21" s="24"/>
      <c r="D21" s="29" t="s">
        <v>355</v>
      </c>
      <c r="E21" s="45"/>
      <c r="F21" s="24"/>
      <c r="G21" s="46" t="s">
        <v>355</v>
      </c>
      <c r="H21" s="46"/>
      <c r="I21" s="45"/>
    </row>
    <row r="22" spans="1:9" ht="21.75" customHeight="1">
      <c r="A22" s="24"/>
      <c r="B22" s="21"/>
      <c r="C22" s="24" t="s">
        <v>358</v>
      </c>
      <c r="D22" s="29" t="s">
        <v>353</v>
      </c>
      <c r="E22" s="45"/>
      <c r="F22" s="24" t="s">
        <v>358</v>
      </c>
      <c r="G22" s="46" t="s">
        <v>353</v>
      </c>
      <c r="H22" s="46"/>
      <c r="I22" s="45"/>
    </row>
    <row r="23" spans="1:9" ht="21.75" customHeight="1">
      <c r="A23" s="24"/>
      <c r="B23" s="21"/>
      <c r="C23" s="24"/>
      <c r="D23" s="29" t="s">
        <v>354</v>
      </c>
      <c r="E23" s="45"/>
      <c r="F23" s="24"/>
      <c r="G23" s="46" t="s">
        <v>354</v>
      </c>
      <c r="H23" s="46"/>
      <c r="I23" s="45"/>
    </row>
    <row r="24" spans="1:9" ht="21.75" customHeight="1">
      <c r="A24" s="24"/>
      <c r="B24" s="21"/>
      <c r="C24" s="24"/>
      <c r="D24" s="29" t="s">
        <v>355</v>
      </c>
      <c r="E24" s="45"/>
      <c r="F24" s="24"/>
      <c r="G24" s="46" t="s">
        <v>355</v>
      </c>
      <c r="H24" s="46"/>
      <c r="I24" s="45"/>
    </row>
    <row r="25" spans="1:9" ht="21.75" customHeight="1">
      <c r="A25" s="24"/>
      <c r="B25" s="21"/>
      <c r="C25" s="24" t="s">
        <v>359</v>
      </c>
      <c r="D25" s="45"/>
      <c r="E25" s="24"/>
      <c r="F25" s="24" t="s">
        <v>359</v>
      </c>
      <c r="G25" s="46"/>
      <c r="H25" s="46"/>
      <c r="I25" s="45"/>
    </row>
    <row r="26" spans="1:9" ht="21.75" customHeight="1">
      <c r="A26" s="24"/>
      <c r="B26" s="24" t="s">
        <v>360</v>
      </c>
      <c r="C26" s="24" t="s">
        <v>361</v>
      </c>
      <c r="D26" s="29" t="s">
        <v>353</v>
      </c>
      <c r="E26" s="45"/>
      <c r="F26" s="24" t="s">
        <v>361</v>
      </c>
      <c r="G26" s="46" t="s">
        <v>353</v>
      </c>
      <c r="H26" s="46"/>
      <c r="I26" s="45"/>
    </row>
    <row r="27" spans="1:9" ht="21.75" customHeight="1">
      <c r="A27" s="24"/>
      <c r="B27" s="21"/>
      <c r="C27" s="24"/>
      <c r="D27" s="29" t="s">
        <v>354</v>
      </c>
      <c r="E27" s="45"/>
      <c r="F27" s="24"/>
      <c r="G27" s="46" t="s">
        <v>354</v>
      </c>
      <c r="H27" s="46"/>
      <c r="I27" s="45"/>
    </row>
    <row r="28" spans="1:9" ht="21.75" customHeight="1">
      <c r="A28" s="24"/>
      <c r="B28" s="21"/>
      <c r="C28" s="24"/>
      <c r="D28" s="29" t="s">
        <v>355</v>
      </c>
      <c r="E28" s="45"/>
      <c r="F28" s="24"/>
      <c r="G28" s="46" t="s">
        <v>355</v>
      </c>
      <c r="H28" s="46"/>
      <c r="I28" s="45"/>
    </row>
    <row r="29" spans="1:9" ht="21.75" customHeight="1">
      <c r="A29" s="24"/>
      <c r="B29" s="21"/>
      <c r="C29" s="24" t="s">
        <v>362</v>
      </c>
      <c r="D29" s="29" t="s">
        <v>353</v>
      </c>
      <c r="E29" s="45"/>
      <c r="F29" s="24" t="s">
        <v>362</v>
      </c>
      <c r="G29" s="46" t="s">
        <v>353</v>
      </c>
      <c r="H29" s="46"/>
      <c r="I29" s="45"/>
    </row>
    <row r="30" spans="1:9" ht="21.75" customHeight="1">
      <c r="A30" s="24"/>
      <c r="B30" s="21"/>
      <c r="C30" s="24"/>
      <c r="D30" s="29" t="s">
        <v>354</v>
      </c>
      <c r="E30" s="45"/>
      <c r="F30" s="24"/>
      <c r="G30" s="46" t="s">
        <v>354</v>
      </c>
      <c r="H30" s="46"/>
      <c r="I30" s="45"/>
    </row>
    <row r="31" spans="1:9" ht="21.75" customHeight="1">
      <c r="A31" s="24"/>
      <c r="B31" s="21"/>
      <c r="C31" s="24"/>
      <c r="D31" s="29" t="s">
        <v>355</v>
      </c>
      <c r="E31" s="45"/>
      <c r="F31" s="24"/>
      <c r="G31" s="46" t="s">
        <v>355</v>
      </c>
      <c r="H31" s="46"/>
      <c r="I31" s="45"/>
    </row>
    <row r="32" spans="1:9" ht="21.75" customHeight="1">
      <c r="A32" s="24"/>
      <c r="B32" s="21"/>
      <c r="C32" s="24" t="s">
        <v>363</v>
      </c>
      <c r="D32" s="29" t="s">
        <v>353</v>
      </c>
      <c r="E32" s="45"/>
      <c r="F32" s="24" t="s">
        <v>363</v>
      </c>
      <c r="G32" s="46" t="s">
        <v>353</v>
      </c>
      <c r="H32" s="46"/>
      <c r="I32" s="45"/>
    </row>
    <row r="33" spans="1:9" ht="21.75" customHeight="1">
      <c r="A33" s="24"/>
      <c r="B33" s="21"/>
      <c r="C33" s="24"/>
      <c r="D33" s="29" t="s">
        <v>354</v>
      </c>
      <c r="E33" s="45"/>
      <c r="F33" s="24"/>
      <c r="G33" s="46" t="s">
        <v>354</v>
      </c>
      <c r="H33" s="46"/>
      <c r="I33" s="45"/>
    </row>
    <row r="34" spans="1:9" ht="21.75" customHeight="1">
      <c r="A34" s="24"/>
      <c r="B34" s="21"/>
      <c r="C34" s="24"/>
      <c r="D34" s="29" t="s">
        <v>355</v>
      </c>
      <c r="E34" s="45"/>
      <c r="F34" s="24"/>
      <c r="G34" s="46" t="s">
        <v>355</v>
      </c>
      <c r="H34" s="46"/>
      <c r="I34" s="45"/>
    </row>
    <row r="35" spans="1:9" ht="21.75" customHeight="1">
      <c r="A35" s="24"/>
      <c r="B35" s="21"/>
      <c r="C35" s="24" t="s">
        <v>364</v>
      </c>
      <c r="D35" s="29" t="s">
        <v>353</v>
      </c>
      <c r="E35" s="45"/>
      <c r="F35" s="24" t="s">
        <v>364</v>
      </c>
      <c r="G35" s="46" t="s">
        <v>353</v>
      </c>
      <c r="H35" s="46"/>
      <c r="I35" s="45"/>
    </row>
    <row r="36" spans="1:9" ht="21.75" customHeight="1">
      <c r="A36" s="24"/>
      <c r="B36" s="21"/>
      <c r="C36" s="24"/>
      <c r="D36" s="29" t="s">
        <v>354</v>
      </c>
      <c r="E36" s="45"/>
      <c r="F36" s="24"/>
      <c r="G36" s="46" t="s">
        <v>354</v>
      </c>
      <c r="H36" s="46"/>
      <c r="I36" s="45"/>
    </row>
    <row r="37" spans="1:9" ht="21.75" customHeight="1">
      <c r="A37" s="24"/>
      <c r="B37" s="21"/>
      <c r="C37" s="24"/>
      <c r="D37" s="29" t="s">
        <v>355</v>
      </c>
      <c r="E37" s="45"/>
      <c r="F37" s="24"/>
      <c r="G37" s="46" t="s">
        <v>355</v>
      </c>
      <c r="H37" s="46"/>
      <c r="I37" s="45"/>
    </row>
    <row r="38" spans="1:9" ht="21.75" customHeight="1">
      <c r="A38" s="24"/>
      <c r="B38" s="21"/>
      <c r="C38" s="24" t="s">
        <v>359</v>
      </c>
      <c r="D38" s="45"/>
      <c r="E38" s="45"/>
      <c r="F38" s="24" t="s">
        <v>359</v>
      </c>
      <c r="G38" s="46"/>
      <c r="H38" s="46"/>
      <c r="I38" s="45"/>
    </row>
    <row r="39" spans="1:9" ht="21.75" customHeight="1">
      <c r="A39" s="24"/>
      <c r="B39" s="24" t="s">
        <v>365</v>
      </c>
      <c r="C39" s="24" t="s">
        <v>366</v>
      </c>
      <c r="D39" s="29" t="s">
        <v>353</v>
      </c>
      <c r="E39" s="21"/>
      <c r="F39" s="24" t="s">
        <v>366</v>
      </c>
      <c r="G39" s="46" t="s">
        <v>353</v>
      </c>
      <c r="H39" s="46"/>
      <c r="I39" s="45"/>
    </row>
    <row r="40" spans="1:9" ht="21.75" customHeight="1">
      <c r="A40" s="24"/>
      <c r="B40" s="24"/>
      <c r="C40" s="24"/>
      <c r="D40" s="29" t="s">
        <v>354</v>
      </c>
      <c r="E40" s="24"/>
      <c r="F40" s="24"/>
      <c r="G40" s="46" t="s">
        <v>354</v>
      </c>
      <c r="H40" s="46"/>
      <c r="I40" s="45"/>
    </row>
    <row r="41" spans="1:9" ht="21.75" customHeight="1">
      <c r="A41" s="24"/>
      <c r="B41" s="24"/>
      <c r="C41" s="24"/>
      <c r="D41" s="29" t="s">
        <v>355</v>
      </c>
      <c r="E41" s="24"/>
      <c r="F41" s="24"/>
      <c r="G41" s="46" t="s">
        <v>355</v>
      </c>
      <c r="H41" s="46"/>
      <c r="I41" s="45"/>
    </row>
    <row r="42" spans="1:9" ht="21.75" customHeight="1">
      <c r="A42" s="24"/>
      <c r="B42" s="24"/>
      <c r="C42" s="24" t="s">
        <v>359</v>
      </c>
      <c r="D42" s="45"/>
      <c r="E42" s="24"/>
      <c r="F42" s="24" t="s">
        <v>359</v>
      </c>
      <c r="G42" s="46"/>
      <c r="H42" s="46"/>
      <c r="I42" s="45"/>
    </row>
    <row r="43" spans="1:9" ht="21" customHeight="1">
      <c r="A43" s="47" t="s">
        <v>387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R12" sqref="R12"/>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388</v>
      </c>
      <c r="C3" s="7" t="s">
        <v>389</v>
      </c>
      <c r="D3" s="7"/>
      <c r="E3" s="7" t="s">
        <v>390</v>
      </c>
      <c r="F3" s="7"/>
      <c r="G3" s="7" t="s">
        <v>391</v>
      </c>
      <c r="H3" s="7" t="s">
        <v>392</v>
      </c>
      <c r="I3" s="7"/>
      <c r="J3" s="7"/>
      <c r="K3" s="7"/>
      <c r="L3" s="7" t="s">
        <v>393</v>
      </c>
      <c r="M3" s="7"/>
      <c r="N3" s="7"/>
      <c r="O3" s="7"/>
    </row>
    <row r="4" spans="1:15" s="1" customFormat="1" ht="31.5" customHeight="1">
      <c r="A4" s="7"/>
      <c r="B4" s="7"/>
      <c r="C4" s="7" t="s">
        <v>394</v>
      </c>
      <c r="D4" s="7" t="s">
        <v>395</v>
      </c>
      <c r="E4" s="7" t="s">
        <v>394</v>
      </c>
      <c r="F4" s="7" t="s">
        <v>395</v>
      </c>
      <c r="G4" s="7"/>
      <c r="H4" s="7" t="s">
        <v>396</v>
      </c>
      <c r="I4" s="7" t="s">
        <v>397</v>
      </c>
      <c r="J4" s="7" t="s">
        <v>398</v>
      </c>
      <c r="K4" s="7" t="s">
        <v>399</v>
      </c>
      <c r="L4" s="7" t="s">
        <v>396</v>
      </c>
      <c r="M4" s="7" t="s">
        <v>397</v>
      </c>
      <c r="N4" s="7" t="s">
        <v>398</v>
      </c>
      <c r="O4" s="7" t="s">
        <v>399</v>
      </c>
    </row>
    <row r="5" spans="1:15" s="1" customFormat="1" ht="19.5" customHeight="1">
      <c r="A5" s="7">
        <v>1</v>
      </c>
      <c r="B5" s="7" t="s">
        <v>400</v>
      </c>
      <c r="C5" s="7">
        <v>48</v>
      </c>
      <c r="D5" s="7">
        <v>26</v>
      </c>
      <c r="E5" s="7">
        <v>32</v>
      </c>
      <c r="F5" s="7">
        <v>34</v>
      </c>
      <c r="G5" s="7">
        <v>22</v>
      </c>
      <c r="H5" s="7">
        <v>4</v>
      </c>
      <c r="I5" s="10">
        <v>110.5</v>
      </c>
      <c r="J5" s="7">
        <v>562</v>
      </c>
      <c r="K5" s="10">
        <v>422.67</v>
      </c>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48</v>
      </c>
      <c r="D19" s="7">
        <f aca="true" t="shared" si="0" ref="D19:O19">SUM(D5:D18)</f>
        <v>26</v>
      </c>
      <c r="E19" s="7">
        <f t="shared" si="0"/>
        <v>32</v>
      </c>
      <c r="F19" s="7">
        <f t="shared" si="0"/>
        <v>34</v>
      </c>
      <c r="G19" s="7">
        <f t="shared" si="0"/>
        <v>22</v>
      </c>
      <c r="H19" s="7">
        <f t="shared" si="0"/>
        <v>4</v>
      </c>
      <c r="I19" s="7">
        <f t="shared" si="0"/>
        <v>110.5</v>
      </c>
      <c r="J19" s="7">
        <f t="shared" si="0"/>
        <v>562</v>
      </c>
      <c r="K19" s="7">
        <f t="shared" si="0"/>
        <v>422.67</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5" sqref="K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14" t="s">
        <v>5</v>
      </c>
      <c r="B1" s="214"/>
      <c r="C1" s="214"/>
      <c r="D1" s="214"/>
      <c r="E1" s="214"/>
      <c r="F1" s="214"/>
      <c r="G1" s="214"/>
      <c r="H1" s="214"/>
      <c r="I1" s="214"/>
      <c r="J1" s="214"/>
      <c r="K1" s="214"/>
      <c r="L1" s="214"/>
    </row>
    <row r="2" spans="1:12" s="212" customFormat="1" ht="24.75" customHeight="1">
      <c r="A2" s="215" t="s">
        <v>6</v>
      </c>
      <c r="B2" s="216" t="s">
        <v>7</v>
      </c>
      <c r="C2" s="217"/>
      <c r="D2" s="217"/>
      <c r="E2" s="217"/>
      <c r="F2" s="217"/>
      <c r="G2" s="217"/>
      <c r="H2" s="217"/>
      <c r="I2" s="217"/>
      <c r="J2" s="221"/>
      <c r="K2" s="215" t="s">
        <v>8</v>
      </c>
      <c r="L2" s="215" t="s">
        <v>9</v>
      </c>
    </row>
    <row r="3" spans="1:12" s="213" customFormat="1" ht="24.75" customHeight="1">
      <c r="A3" s="218" t="s">
        <v>10</v>
      </c>
      <c r="B3" s="219" t="s">
        <v>11</v>
      </c>
      <c r="C3" s="219"/>
      <c r="D3" s="219"/>
      <c r="E3" s="219"/>
      <c r="F3" s="219"/>
      <c r="G3" s="219"/>
      <c r="H3" s="219"/>
      <c r="I3" s="219"/>
      <c r="J3" s="219"/>
      <c r="K3" s="218" t="s">
        <v>12</v>
      </c>
      <c r="L3" s="218"/>
    </row>
    <row r="4" spans="1:12" s="213" customFormat="1" ht="24.75" customHeight="1">
      <c r="A4" s="218" t="s">
        <v>13</v>
      </c>
      <c r="B4" s="219" t="s">
        <v>14</v>
      </c>
      <c r="C4" s="219"/>
      <c r="D4" s="219"/>
      <c r="E4" s="219"/>
      <c r="F4" s="219"/>
      <c r="G4" s="219"/>
      <c r="H4" s="219"/>
      <c r="I4" s="219"/>
      <c r="J4" s="219"/>
      <c r="K4" s="218" t="s">
        <v>12</v>
      </c>
      <c r="L4" s="222"/>
    </row>
    <row r="5" spans="1:12" s="213" customFormat="1" ht="24.75" customHeight="1">
      <c r="A5" s="218" t="s">
        <v>15</v>
      </c>
      <c r="B5" s="219" t="s">
        <v>16</v>
      </c>
      <c r="C5" s="219"/>
      <c r="D5" s="219"/>
      <c r="E5" s="219"/>
      <c r="F5" s="219"/>
      <c r="G5" s="219"/>
      <c r="H5" s="219"/>
      <c r="I5" s="219"/>
      <c r="J5" s="219"/>
      <c r="K5" s="218" t="s">
        <v>12</v>
      </c>
      <c r="L5" s="222"/>
    </row>
    <row r="6" spans="1:12" s="213" customFormat="1" ht="24.75" customHeight="1">
      <c r="A6" s="218" t="s">
        <v>17</v>
      </c>
      <c r="B6" s="219" t="s">
        <v>18</v>
      </c>
      <c r="C6" s="219"/>
      <c r="D6" s="219"/>
      <c r="E6" s="219"/>
      <c r="F6" s="219"/>
      <c r="G6" s="219"/>
      <c r="H6" s="219"/>
      <c r="I6" s="219"/>
      <c r="J6" s="219"/>
      <c r="K6" s="218" t="s">
        <v>12</v>
      </c>
      <c r="L6" s="219"/>
    </row>
    <row r="7" spans="1:12" s="213" customFormat="1" ht="24.75" customHeight="1">
      <c r="A7" s="218" t="s">
        <v>19</v>
      </c>
      <c r="B7" s="219" t="s">
        <v>20</v>
      </c>
      <c r="C7" s="219"/>
      <c r="D7" s="219"/>
      <c r="E7" s="219"/>
      <c r="F7" s="219"/>
      <c r="G7" s="219"/>
      <c r="H7" s="219"/>
      <c r="I7" s="219"/>
      <c r="J7" s="219"/>
      <c r="K7" s="218" t="s">
        <v>12</v>
      </c>
      <c r="L7" s="223"/>
    </row>
    <row r="8" spans="1:12" s="213" customFormat="1" ht="24.75" customHeight="1">
      <c r="A8" s="218" t="s">
        <v>21</v>
      </c>
      <c r="B8" s="219" t="s">
        <v>22</v>
      </c>
      <c r="C8" s="219"/>
      <c r="D8" s="219"/>
      <c r="E8" s="219"/>
      <c r="F8" s="219"/>
      <c r="G8" s="219"/>
      <c r="H8" s="219"/>
      <c r="I8" s="219"/>
      <c r="J8" s="219"/>
      <c r="K8" s="218" t="s">
        <v>12</v>
      </c>
      <c r="L8" s="223"/>
    </row>
    <row r="9" spans="1:12" s="213" customFormat="1" ht="24.75" customHeight="1">
      <c r="A9" s="218" t="s">
        <v>23</v>
      </c>
      <c r="B9" s="219" t="s">
        <v>24</v>
      </c>
      <c r="C9" s="219"/>
      <c r="D9" s="219"/>
      <c r="E9" s="219"/>
      <c r="F9" s="219"/>
      <c r="G9" s="219"/>
      <c r="H9" s="219"/>
      <c r="I9" s="219"/>
      <c r="J9" s="219"/>
      <c r="K9" s="218" t="s">
        <v>12</v>
      </c>
      <c r="L9" s="223"/>
    </row>
    <row r="10" spans="1:12" s="213" customFormat="1" ht="24.75" customHeight="1">
      <c r="A10" s="218" t="s">
        <v>25</v>
      </c>
      <c r="B10" s="219" t="s">
        <v>26</v>
      </c>
      <c r="C10" s="219"/>
      <c r="D10" s="219"/>
      <c r="E10" s="219"/>
      <c r="F10" s="219"/>
      <c r="G10" s="219"/>
      <c r="H10" s="219"/>
      <c r="I10" s="219"/>
      <c r="J10" s="219"/>
      <c r="K10" s="218" t="s">
        <v>12</v>
      </c>
      <c r="L10" s="223"/>
    </row>
    <row r="11" spans="1:12" s="213" customFormat="1" ht="24.75" customHeight="1">
      <c r="A11" s="218" t="s">
        <v>27</v>
      </c>
      <c r="B11" s="219" t="s">
        <v>28</v>
      </c>
      <c r="C11" s="219"/>
      <c r="D11" s="219"/>
      <c r="E11" s="219"/>
      <c r="F11" s="219"/>
      <c r="G11" s="219"/>
      <c r="H11" s="219"/>
      <c r="I11" s="219"/>
      <c r="J11" s="219"/>
      <c r="K11" s="218" t="s">
        <v>29</v>
      </c>
      <c r="L11" s="219" t="s">
        <v>30</v>
      </c>
    </row>
    <row r="12" spans="1:12" s="213" customFormat="1" ht="24.75" customHeight="1">
      <c r="A12" s="218" t="s">
        <v>31</v>
      </c>
      <c r="B12" s="219" t="s">
        <v>32</v>
      </c>
      <c r="C12" s="219"/>
      <c r="D12" s="219"/>
      <c r="E12" s="219"/>
      <c r="F12" s="219"/>
      <c r="G12" s="219"/>
      <c r="H12" s="219"/>
      <c r="I12" s="219"/>
      <c r="J12" s="219"/>
      <c r="K12" s="218" t="s">
        <v>12</v>
      </c>
      <c r="L12" s="218"/>
    </row>
    <row r="13" spans="1:12" s="213" customFormat="1" ht="24.75" customHeight="1">
      <c r="A13" s="218" t="s">
        <v>33</v>
      </c>
      <c r="B13" s="219" t="s">
        <v>34</v>
      </c>
      <c r="C13" s="219"/>
      <c r="D13" s="219"/>
      <c r="E13" s="219"/>
      <c r="F13" s="219"/>
      <c r="G13" s="219"/>
      <c r="H13" s="219"/>
      <c r="I13" s="219"/>
      <c r="J13" s="219"/>
      <c r="K13" s="218" t="s">
        <v>12</v>
      </c>
      <c r="L13" s="218"/>
    </row>
    <row r="14" spans="1:12" s="213" customFormat="1" ht="24.75" customHeight="1">
      <c r="A14" s="218" t="s">
        <v>35</v>
      </c>
      <c r="B14" s="220" t="s">
        <v>36</v>
      </c>
      <c r="C14" s="220"/>
      <c r="D14" s="220"/>
      <c r="E14" s="220"/>
      <c r="F14" s="220"/>
      <c r="G14" s="220"/>
      <c r="H14" s="220"/>
      <c r="I14" s="220"/>
      <c r="J14" s="220"/>
      <c r="K14" s="218" t="s">
        <v>12</v>
      </c>
      <c r="L14" s="224"/>
    </row>
    <row r="15" spans="1:12" ht="24.75" customHeight="1">
      <c r="A15" s="218" t="s">
        <v>37</v>
      </c>
      <c r="B15" s="219" t="s">
        <v>38</v>
      </c>
      <c r="C15" s="219"/>
      <c r="D15" s="219"/>
      <c r="E15" s="219"/>
      <c r="F15" s="219"/>
      <c r="G15" s="219"/>
      <c r="H15" s="219"/>
      <c r="I15" s="219"/>
      <c r="J15" s="219"/>
      <c r="K15" s="218" t="s">
        <v>29</v>
      </c>
      <c r="L15" s="219" t="s">
        <v>39</v>
      </c>
    </row>
    <row r="16" spans="1:12" ht="24.75" customHeight="1">
      <c r="A16" s="218" t="s">
        <v>40</v>
      </c>
      <c r="B16" s="219" t="s">
        <v>41</v>
      </c>
      <c r="C16" s="219"/>
      <c r="D16" s="219"/>
      <c r="E16" s="219"/>
      <c r="F16" s="219"/>
      <c r="G16" s="219"/>
      <c r="H16" s="219"/>
      <c r="I16" s="219"/>
      <c r="J16" s="219"/>
      <c r="K16" s="218" t="s">
        <v>29</v>
      </c>
      <c r="L16" s="219" t="s">
        <v>39</v>
      </c>
    </row>
    <row r="17" spans="1:12" ht="24.75" customHeight="1">
      <c r="A17" s="218" t="s">
        <v>42</v>
      </c>
      <c r="B17" s="219" t="s">
        <v>43</v>
      </c>
      <c r="C17" s="219"/>
      <c r="D17" s="219"/>
      <c r="E17" s="219"/>
      <c r="F17" s="219"/>
      <c r="G17" s="219"/>
      <c r="H17" s="219"/>
      <c r="I17" s="219"/>
      <c r="J17" s="219"/>
      <c r="K17" s="218" t="s">
        <v>29</v>
      </c>
      <c r="L17" s="219" t="s">
        <v>39</v>
      </c>
    </row>
    <row r="18" spans="1:12" ht="24.75" customHeight="1">
      <c r="A18" s="218" t="s">
        <v>44</v>
      </c>
      <c r="B18" s="219" t="s">
        <v>45</v>
      </c>
      <c r="C18" s="219"/>
      <c r="D18" s="219"/>
      <c r="E18" s="219"/>
      <c r="F18" s="219"/>
      <c r="G18" s="219"/>
      <c r="H18" s="219"/>
      <c r="I18" s="219"/>
      <c r="J18" s="219"/>
      <c r="K18" s="218" t="s">
        <v>12</v>
      </c>
      <c r="L18" s="22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4" sqref="F14:F18"/>
    </sheetView>
  </sheetViews>
  <sheetFormatPr defaultColWidth="9.16015625" defaultRowHeight="12.75" customHeight="1"/>
  <cols>
    <col min="1" max="1" width="40.5" style="0" customWidth="1"/>
    <col min="2" max="2" width="23.33203125" style="202" customWidth="1"/>
    <col min="3" max="3" width="41" style="0" customWidth="1"/>
    <col min="4" max="4" width="28.66015625" style="202" customWidth="1"/>
    <col min="5" max="5" width="43" style="0" customWidth="1"/>
    <col min="6" max="6" width="24.16015625" style="203" customWidth="1"/>
  </cols>
  <sheetData>
    <row r="1" spans="1:6" ht="13.5" customHeight="1">
      <c r="A1" s="118" t="s">
        <v>10</v>
      </c>
      <c r="B1" s="125"/>
      <c r="C1" s="119"/>
      <c r="D1" s="125"/>
      <c r="E1" s="119"/>
      <c r="F1" s="204"/>
    </row>
    <row r="2" spans="1:6" ht="16.5" customHeight="1">
      <c r="A2" s="205" t="s">
        <v>11</v>
      </c>
      <c r="B2" s="205"/>
      <c r="C2" s="205"/>
      <c r="D2" s="205"/>
      <c r="E2" s="205"/>
      <c r="F2" s="205"/>
    </row>
    <row r="3" spans="1:6" ht="15" customHeight="1">
      <c r="A3" s="123"/>
      <c r="B3" s="123"/>
      <c r="C3" s="124"/>
      <c r="D3" s="206"/>
      <c r="E3" s="125"/>
      <c r="F3" s="125" t="s">
        <v>46</v>
      </c>
    </row>
    <row r="4" spans="1:6" ht="18.75" customHeight="1">
      <c r="A4" s="126" t="s">
        <v>47</v>
      </c>
      <c r="B4" s="126"/>
      <c r="C4" s="126" t="s">
        <v>48</v>
      </c>
      <c r="D4" s="126"/>
      <c r="E4" s="126"/>
      <c r="F4" s="126"/>
    </row>
    <row r="5" spans="1:6" ht="18.75" customHeight="1">
      <c r="A5" s="126" t="s">
        <v>49</v>
      </c>
      <c r="B5" s="126" t="s">
        <v>50</v>
      </c>
      <c r="C5" s="126" t="s">
        <v>51</v>
      </c>
      <c r="D5" s="127" t="s">
        <v>50</v>
      </c>
      <c r="E5" s="126" t="s">
        <v>52</v>
      </c>
      <c r="F5" s="126" t="s">
        <v>50</v>
      </c>
    </row>
    <row r="6" spans="1:6" ht="18.75" customHeight="1">
      <c r="A6" s="185" t="s">
        <v>53</v>
      </c>
      <c r="B6" s="133">
        <f>B7+B12+B13+B15+B16+B17</f>
        <v>4064.89</v>
      </c>
      <c r="C6" s="185" t="s">
        <v>53</v>
      </c>
      <c r="D6" s="133">
        <f>SUM(D7:D34)</f>
        <v>4064.89</v>
      </c>
      <c r="E6" s="135" t="s">
        <v>53</v>
      </c>
      <c r="F6" s="133">
        <f>F7+F12+F23+F24+F25</f>
        <v>4064.8900000000003</v>
      </c>
    </row>
    <row r="7" spans="1:6" ht="18.75" customHeight="1">
      <c r="A7" s="128" t="s">
        <v>54</v>
      </c>
      <c r="B7" s="133">
        <f>B8+B10+B11</f>
        <v>4064.89</v>
      </c>
      <c r="C7" s="187" t="s">
        <v>55</v>
      </c>
      <c r="D7" s="136">
        <v>2848.55</v>
      </c>
      <c r="E7" s="135" t="s">
        <v>56</v>
      </c>
      <c r="F7" s="133">
        <f>SUM(F8:F11)</f>
        <v>1193.65</v>
      </c>
    </row>
    <row r="8" spans="1:8" ht="18.75" customHeight="1">
      <c r="A8" s="128" t="s">
        <v>57</v>
      </c>
      <c r="B8" s="136">
        <v>4064.89</v>
      </c>
      <c r="C8" s="187" t="s">
        <v>58</v>
      </c>
      <c r="D8" s="136"/>
      <c r="E8" s="135" t="s">
        <v>59</v>
      </c>
      <c r="F8" s="136">
        <v>828.25</v>
      </c>
      <c r="H8" s="59"/>
    </row>
    <row r="9" spans="1:6" ht="18.75" customHeight="1">
      <c r="A9" s="188" t="s">
        <v>60</v>
      </c>
      <c r="B9" s="136">
        <v>2871.24</v>
      </c>
      <c r="C9" s="187" t="s">
        <v>61</v>
      </c>
      <c r="D9" s="136"/>
      <c r="E9" s="135" t="s">
        <v>62</v>
      </c>
      <c r="F9" s="136">
        <v>204.92</v>
      </c>
    </row>
    <row r="10" spans="1:6" ht="18.75" customHeight="1">
      <c r="A10" s="128" t="s">
        <v>63</v>
      </c>
      <c r="B10" s="136"/>
      <c r="C10" s="187" t="s">
        <v>64</v>
      </c>
      <c r="D10" s="136"/>
      <c r="E10" s="135" t="s">
        <v>65</v>
      </c>
      <c r="F10" s="136">
        <f>93.71+66.77</f>
        <v>160.48</v>
      </c>
    </row>
    <row r="11" spans="1:6" ht="18.75" customHeight="1">
      <c r="A11" s="128" t="s">
        <v>66</v>
      </c>
      <c r="B11" s="136"/>
      <c r="C11" s="187" t="s">
        <v>67</v>
      </c>
      <c r="D11" s="136"/>
      <c r="E11" s="135" t="s">
        <v>68</v>
      </c>
      <c r="F11" s="136"/>
    </row>
    <row r="12" spans="1:6" ht="18.75" customHeight="1">
      <c r="A12" s="128" t="s">
        <v>69</v>
      </c>
      <c r="B12" s="136"/>
      <c r="C12" s="187" t="s">
        <v>70</v>
      </c>
      <c r="D12" s="136"/>
      <c r="E12" s="135" t="s">
        <v>71</v>
      </c>
      <c r="F12" s="133">
        <f>SUM(F13:F22)</f>
        <v>2871.2400000000002</v>
      </c>
    </row>
    <row r="13" spans="1:6" ht="18.75" customHeight="1">
      <c r="A13" s="128" t="s">
        <v>72</v>
      </c>
      <c r="B13" s="136"/>
      <c r="C13" s="187" t="s">
        <v>73</v>
      </c>
      <c r="D13" s="136">
        <v>413.38</v>
      </c>
      <c r="E13" s="135" t="s">
        <v>59</v>
      </c>
      <c r="F13" s="136"/>
    </row>
    <row r="14" spans="1:6" ht="18.75" customHeight="1">
      <c r="A14" s="128" t="s">
        <v>74</v>
      </c>
      <c r="B14" s="136"/>
      <c r="C14" s="187" t="s">
        <v>75</v>
      </c>
      <c r="D14" s="136">
        <v>26.1</v>
      </c>
      <c r="E14" s="135" t="s">
        <v>62</v>
      </c>
      <c r="F14" s="131">
        <v>1704.1</v>
      </c>
    </row>
    <row r="15" spans="1:6" ht="18.75" customHeight="1">
      <c r="A15" s="128" t="s">
        <v>76</v>
      </c>
      <c r="B15" s="136"/>
      <c r="C15" s="187" t="s">
        <v>77</v>
      </c>
      <c r="D15" s="136"/>
      <c r="E15" s="135" t="s">
        <v>78</v>
      </c>
      <c r="F15" s="131">
        <v>618.95</v>
      </c>
    </row>
    <row r="16" spans="1:6" ht="18.75" customHeight="1">
      <c r="A16" s="190" t="s">
        <v>79</v>
      </c>
      <c r="B16" s="136"/>
      <c r="C16" s="187" t="s">
        <v>80</v>
      </c>
      <c r="D16" s="136"/>
      <c r="E16" s="135" t="s">
        <v>81</v>
      </c>
      <c r="F16" s="131"/>
    </row>
    <row r="17" spans="1:6" ht="18.75" customHeight="1">
      <c r="A17" s="190" t="s">
        <v>82</v>
      </c>
      <c r="B17" s="136"/>
      <c r="C17" s="187" t="s">
        <v>83</v>
      </c>
      <c r="D17" s="136">
        <v>191.7</v>
      </c>
      <c r="E17" s="135" t="s">
        <v>84</v>
      </c>
      <c r="F17" s="131"/>
    </row>
    <row r="18" spans="1:6" ht="18.75" customHeight="1">
      <c r="A18" s="190"/>
      <c r="B18" s="207"/>
      <c r="C18" s="187" t="s">
        <v>85</v>
      </c>
      <c r="D18" s="136">
        <v>500.26</v>
      </c>
      <c r="E18" s="135" t="s">
        <v>86</v>
      </c>
      <c r="F18" s="131">
        <v>548.19</v>
      </c>
    </row>
    <row r="19" spans="1:6" ht="18.75" customHeight="1">
      <c r="A19" s="137"/>
      <c r="B19" s="208"/>
      <c r="C19" s="187" t="s">
        <v>87</v>
      </c>
      <c r="D19" s="136">
        <v>30</v>
      </c>
      <c r="E19" s="135" t="s">
        <v>88</v>
      </c>
      <c r="F19" s="136"/>
    </row>
    <row r="20" spans="1:6" ht="18.75" customHeight="1">
      <c r="A20" s="137"/>
      <c r="B20" s="207"/>
      <c r="C20" s="187" t="s">
        <v>89</v>
      </c>
      <c r="D20" s="136"/>
      <c r="E20" s="135" t="s">
        <v>90</v>
      </c>
      <c r="F20" s="136"/>
    </row>
    <row r="21" spans="1:6" ht="18.75" customHeight="1">
      <c r="A21" s="74"/>
      <c r="B21" s="207"/>
      <c r="C21" s="187" t="s">
        <v>91</v>
      </c>
      <c r="D21" s="136"/>
      <c r="E21" s="135" t="s">
        <v>92</v>
      </c>
      <c r="F21" s="136"/>
    </row>
    <row r="22" spans="1:6" ht="18.75" customHeight="1">
      <c r="A22" s="75"/>
      <c r="B22" s="207"/>
      <c r="C22" s="187" t="s">
        <v>93</v>
      </c>
      <c r="D22" s="136"/>
      <c r="E22" s="135" t="s">
        <v>94</v>
      </c>
      <c r="F22" s="136"/>
    </row>
    <row r="23" spans="1:6" ht="18.75" customHeight="1">
      <c r="A23" s="192"/>
      <c r="B23" s="207"/>
      <c r="C23" s="187" t="s">
        <v>95</v>
      </c>
      <c r="D23" s="136"/>
      <c r="E23" s="139" t="s">
        <v>96</v>
      </c>
      <c r="F23" s="136"/>
    </row>
    <row r="24" spans="1:6" ht="18.75" customHeight="1">
      <c r="A24" s="192"/>
      <c r="B24" s="207"/>
      <c r="C24" s="187" t="s">
        <v>97</v>
      </c>
      <c r="D24" s="136"/>
      <c r="E24" s="139" t="s">
        <v>98</v>
      </c>
      <c r="F24" s="136"/>
    </row>
    <row r="25" spans="1:7" ht="18.75" customHeight="1">
      <c r="A25" s="192"/>
      <c r="B25" s="207"/>
      <c r="C25" s="187" t="s">
        <v>99</v>
      </c>
      <c r="D25" s="136"/>
      <c r="E25" s="139" t="s">
        <v>100</v>
      </c>
      <c r="F25" s="136"/>
      <c r="G25" s="59"/>
    </row>
    <row r="26" spans="1:8" ht="18.75" customHeight="1">
      <c r="A26" s="192"/>
      <c r="B26" s="207"/>
      <c r="C26" s="187" t="s">
        <v>101</v>
      </c>
      <c r="D26" s="136">
        <v>54.9</v>
      </c>
      <c r="E26" s="139"/>
      <c r="F26" s="136"/>
      <c r="G26" s="59"/>
      <c r="H26" s="59"/>
    </row>
    <row r="27" spans="1:8" ht="18.75" customHeight="1">
      <c r="A27" s="75"/>
      <c r="B27" s="208"/>
      <c r="C27" s="187" t="s">
        <v>102</v>
      </c>
      <c r="D27" s="136"/>
      <c r="E27" s="135"/>
      <c r="F27" s="136"/>
      <c r="G27" s="59"/>
      <c r="H27" s="59"/>
    </row>
    <row r="28" spans="1:8" ht="18.75" customHeight="1">
      <c r="A28" s="192"/>
      <c r="B28" s="207"/>
      <c r="C28" s="187" t="s">
        <v>103</v>
      </c>
      <c r="D28" s="136"/>
      <c r="E28" s="135"/>
      <c r="F28" s="136"/>
      <c r="G28" s="59"/>
      <c r="H28" s="59"/>
    </row>
    <row r="29" spans="1:8" ht="18.75" customHeight="1">
      <c r="A29" s="75"/>
      <c r="B29" s="208"/>
      <c r="C29" s="187" t="s">
        <v>104</v>
      </c>
      <c r="D29" s="136"/>
      <c r="E29" s="135"/>
      <c r="F29" s="136"/>
      <c r="G29" s="59"/>
      <c r="H29" s="59"/>
    </row>
    <row r="30" spans="1:7" ht="18.75" customHeight="1">
      <c r="A30" s="75"/>
      <c r="B30" s="207"/>
      <c r="C30" s="187" t="s">
        <v>105</v>
      </c>
      <c r="D30" s="136"/>
      <c r="E30" s="135"/>
      <c r="F30" s="136"/>
      <c r="G30" s="59"/>
    </row>
    <row r="31" spans="1:7" ht="18.75" customHeight="1">
      <c r="A31" s="75"/>
      <c r="B31" s="207"/>
      <c r="C31" s="187" t="s">
        <v>106</v>
      </c>
      <c r="D31" s="136"/>
      <c r="E31" s="135"/>
      <c r="F31" s="136"/>
      <c r="G31" s="59"/>
    </row>
    <row r="32" spans="1:7" ht="18.75" customHeight="1">
      <c r="A32" s="75"/>
      <c r="B32" s="207"/>
      <c r="C32" s="187" t="s">
        <v>107</v>
      </c>
      <c r="D32" s="136"/>
      <c r="E32" s="135"/>
      <c r="F32" s="136"/>
      <c r="G32" s="59"/>
    </row>
    <row r="33" spans="1:8" ht="18.75" customHeight="1">
      <c r="A33" s="75"/>
      <c r="B33" s="207"/>
      <c r="C33" s="187" t="s">
        <v>108</v>
      </c>
      <c r="D33" s="136"/>
      <c r="E33" s="135"/>
      <c r="F33" s="136"/>
      <c r="G33" s="59"/>
      <c r="H33" s="59"/>
    </row>
    <row r="34" spans="1:7" ht="18.75" customHeight="1">
      <c r="A34" s="74"/>
      <c r="B34" s="207"/>
      <c r="C34" s="187" t="s">
        <v>109</v>
      </c>
      <c r="D34" s="136"/>
      <c r="E34" s="135"/>
      <c r="F34" s="136"/>
      <c r="G34" s="59"/>
    </row>
    <row r="35" spans="1:6" ht="18.75" customHeight="1">
      <c r="A35" s="75"/>
      <c r="B35" s="207"/>
      <c r="C35" s="132"/>
      <c r="D35" s="136"/>
      <c r="E35" s="135"/>
      <c r="F35" s="136"/>
    </row>
    <row r="36" spans="1:6" ht="18.75" customHeight="1">
      <c r="A36" s="75"/>
      <c r="B36" s="207"/>
      <c r="C36" s="130"/>
      <c r="D36" s="209"/>
      <c r="E36" s="135"/>
      <c r="F36" s="136"/>
    </row>
    <row r="37" spans="1:6" ht="18.75" customHeight="1">
      <c r="A37" s="75"/>
      <c r="B37" s="207"/>
      <c r="C37" s="130"/>
      <c r="D37" s="209"/>
      <c r="E37" s="135"/>
      <c r="F37" s="141"/>
    </row>
    <row r="38" spans="1:6" ht="18.75" customHeight="1">
      <c r="A38" s="127" t="s">
        <v>110</v>
      </c>
      <c r="B38" s="142">
        <f>SUM(B6,B18)</f>
        <v>4064.89</v>
      </c>
      <c r="C38" s="127" t="s">
        <v>111</v>
      </c>
      <c r="D38" s="142">
        <f>SUM(D6,D35)</f>
        <v>4064.89</v>
      </c>
      <c r="E38" s="127" t="s">
        <v>111</v>
      </c>
      <c r="F38" s="144">
        <f>SUM(F6,F26)</f>
        <v>4064.8900000000003</v>
      </c>
    </row>
    <row r="39" spans="1:6" ht="18.75" customHeight="1">
      <c r="A39" s="191" t="s">
        <v>112</v>
      </c>
      <c r="B39" s="207"/>
      <c r="C39" s="190" t="s">
        <v>113</v>
      </c>
      <c r="D39" s="209">
        <f>SUM(B45)-SUM(D38)-SUM(D40)</f>
        <v>0</v>
      </c>
      <c r="E39" s="190" t="s">
        <v>113</v>
      </c>
      <c r="F39" s="141">
        <f>D39</f>
        <v>0</v>
      </c>
    </row>
    <row r="40" spans="1:6" ht="18.75" customHeight="1">
      <c r="A40" s="191" t="s">
        <v>114</v>
      </c>
      <c r="B40" s="207"/>
      <c r="C40" s="132" t="s">
        <v>115</v>
      </c>
      <c r="D40" s="136"/>
      <c r="E40" s="132" t="s">
        <v>115</v>
      </c>
      <c r="F40" s="136"/>
    </row>
    <row r="41" spans="1:6" ht="18.75" customHeight="1">
      <c r="A41" s="191" t="s">
        <v>116</v>
      </c>
      <c r="B41" s="210"/>
      <c r="C41" s="196"/>
      <c r="D41" s="209"/>
      <c r="E41" s="75"/>
      <c r="F41" s="209"/>
    </row>
    <row r="42" spans="1:6" ht="18.75" customHeight="1">
      <c r="A42" s="191" t="s">
        <v>117</v>
      </c>
      <c r="B42" s="207"/>
      <c r="C42" s="196"/>
      <c r="D42" s="209"/>
      <c r="E42" s="74"/>
      <c r="F42" s="209"/>
    </row>
    <row r="43" spans="1:6" ht="18.75" customHeight="1">
      <c r="A43" s="191" t="s">
        <v>118</v>
      </c>
      <c r="B43" s="207"/>
      <c r="C43" s="196"/>
      <c r="D43" s="211"/>
      <c r="E43" s="75"/>
      <c r="F43" s="209"/>
    </row>
    <row r="44" spans="1:6" ht="18.75" customHeight="1">
      <c r="A44" s="75"/>
      <c r="B44" s="207"/>
      <c r="C44" s="74"/>
      <c r="D44" s="211"/>
      <c r="E44" s="74"/>
      <c r="F44" s="211"/>
    </row>
    <row r="45" spans="1:6" ht="18.75" customHeight="1">
      <c r="A45" s="126" t="s">
        <v>119</v>
      </c>
      <c r="B45" s="142">
        <f>SUM(B38,B39,B40)</f>
        <v>4064.89</v>
      </c>
      <c r="C45" s="198" t="s">
        <v>120</v>
      </c>
      <c r="D45" s="143">
        <f>SUM(D38,D39,D40)</f>
        <v>4064.89</v>
      </c>
      <c r="E45" s="126" t="s">
        <v>120</v>
      </c>
      <c r="F45" s="144">
        <f>SUM(F38,F39,F40)</f>
        <v>4064.8900000000003</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99" t="s">
        <v>14</v>
      </c>
      <c r="B2" s="199"/>
      <c r="C2" s="199"/>
      <c r="D2" s="199"/>
      <c r="E2" s="199"/>
      <c r="F2" s="199"/>
      <c r="G2" s="199"/>
      <c r="H2" s="199"/>
      <c r="I2" s="199"/>
      <c r="J2" s="199"/>
      <c r="K2" s="199"/>
      <c r="L2" s="199"/>
      <c r="M2" s="199"/>
      <c r="N2" s="199"/>
      <c r="O2" s="199"/>
      <c r="P2" s="95"/>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0">
        <v>99700805</v>
      </c>
      <c r="B8" s="70" t="s">
        <v>137</v>
      </c>
      <c r="C8" s="73">
        <f>D8+O8</f>
        <v>4064.89</v>
      </c>
      <c r="D8" s="73">
        <f>E8+SUM(G8:N8)</f>
        <v>4064.89</v>
      </c>
      <c r="E8" s="136">
        <v>4064.89</v>
      </c>
      <c r="F8" s="136">
        <v>2871.24</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201"/>
      <c r="K10" s="201"/>
      <c r="L10" s="201"/>
      <c r="M10" s="201"/>
      <c r="N10" s="72"/>
      <c r="O10" s="72"/>
    </row>
    <row r="11" spans="1:15" s="4" customFormat="1" ht="18" customHeight="1">
      <c r="A11" s="72"/>
      <c r="B11" s="201"/>
      <c r="C11" s="201"/>
      <c r="D11" s="72"/>
      <c r="E11" s="72"/>
      <c r="F11" s="72"/>
      <c r="G11" s="72"/>
      <c r="H11" s="201"/>
      <c r="I11" s="201"/>
      <c r="J11" s="201"/>
      <c r="K11" s="201"/>
      <c r="L11" s="201"/>
      <c r="M11" s="201"/>
      <c r="N11" s="72"/>
      <c r="O11" s="72"/>
    </row>
    <row r="12" spans="1:15" s="4" customFormat="1" ht="18" customHeight="1">
      <c r="A12" s="72"/>
      <c r="B12" s="72"/>
      <c r="C12" s="72"/>
      <c r="D12" s="72"/>
      <c r="E12" s="72"/>
      <c r="F12" s="72"/>
      <c r="G12" s="72"/>
      <c r="H12" s="201"/>
      <c r="I12" s="201"/>
      <c r="J12" s="201"/>
      <c r="K12" s="201"/>
      <c r="L12" s="201"/>
      <c r="M12" s="201"/>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99" t="s">
        <v>16</v>
      </c>
      <c r="B2" s="199"/>
      <c r="C2" s="199"/>
      <c r="D2" s="199"/>
      <c r="E2" s="199"/>
      <c r="F2" s="199"/>
      <c r="G2" s="199"/>
      <c r="H2" s="199"/>
      <c r="I2" s="199"/>
      <c r="J2" s="199"/>
      <c r="K2" s="199"/>
      <c r="L2" s="199"/>
      <c r="M2" s="199"/>
      <c r="N2" s="95"/>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70">
        <v>99700805</v>
      </c>
      <c r="B8" s="70" t="s">
        <v>137</v>
      </c>
      <c r="C8" s="200">
        <f>D8</f>
        <v>4064.89</v>
      </c>
      <c r="D8" s="200">
        <f>E8+SUM(G8:M8)</f>
        <v>4064.89</v>
      </c>
      <c r="E8" s="136">
        <v>4064.89</v>
      </c>
      <c r="F8" s="136">
        <v>2871.24</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8" sqref="C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8" t="s">
        <v>17</v>
      </c>
      <c r="B1" s="119"/>
      <c r="C1" s="119"/>
      <c r="D1" s="119"/>
      <c r="E1" s="119"/>
      <c r="F1" s="120"/>
    </row>
    <row r="2" spans="1:6" ht="15.75" customHeight="1">
      <c r="A2" s="121" t="s">
        <v>140</v>
      </c>
      <c r="B2" s="122"/>
      <c r="C2" s="122"/>
      <c r="D2" s="122"/>
      <c r="E2" s="122"/>
      <c r="F2" s="122"/>
    </row>
    <row r="3" spans="1:6" ht="15" customHeight="1">
      <c r="A3" s="123"/>
      <c r="B3" s="123"/>
      <c r="C3" s="124"/>
      <c r="D3" s="124"/>
      <c r="E3" s="125"/>
      <c r="F3" s="184" t="s">
        <v>46</v>
      </c>
    </row>
    <row r="4" spans="1:6" ht="17.25" customHeight="1">
      <c r="A4" s="126" t="s">
        <v>47</v>
      </c>
      <c r="B4" s="126"/>
      <c r="C4" s="126" t="s">
        <v>48</v>
      </c>
      <c r="D4" s="126"/>
      <c r="E4" s="126"/>
      <c r="F4" s="126"/>
    </row>
    <row r="5" spans="1:6" ht="17.25" customHeight="1">
      <c r="A5" s="126" t="s">
        <v>49</v>
      </c>
      <c r="B5" s="126" t="s">
        <v>50</v>
      </c>
      <c r="C5" s="126" t="s">
        <v>51</v>
      </c>
      <c r="D5" s="127" t="s">
        <v>50</v>
      </c>
      <c r="E5" s="126" t="s">
        <v>52</v>
      </c>
      <c r="F5" s="126" t="s">
        <v>50</v>
      </c>
    </row>
    <row r="6" spans="1:6" ht="17.25" customHeight="1">
      <c r="A6" s="185" t="s">
        <v>141</v>
      </c>
      <c r="B6" s="186">
        <f>B7+B9+B10</f>
        <v>4064.89</v>
      </c>
      <c r="C6" s="185" t="s">
        <v>141</v>
      </c>
      <c r="D6" s="131">
        <f>D7+D13+D14+D17+D18+D19+D26</f>
        <v>4064.89</v>
      </c>
      <c r="E6" s="135" t="s">
        <v>141</v>
      </c>
      <c r="F6" s="133">
        <f>F7+F12+F23+F24+F25</f>
        <v>4064.8900000000003</v>
      </c>
    </row>
    <row r="7" spans="1:6" ht="17.25" customHeight="1">
      <c r="A7" s="128" t="s">
        <v>142</v>
      </c>
      <c r="B7" s="136">
        <v>4064.89</v>
      </c>
      <c r="C7" s="187" t="s">
        <v>55</v>
      </c>
      <c r="D7" s="136">
        <v>2848.55</v>
      </c>
      <c r="E7" s="135" t="s">
        <v>56</v>
      </c>
      <c r="F7" s="133">
        <f>SUM(F8:F11)</f>
        <v>1193.65</v>
      </c>
    </row>
    <row r="8" spans="1:8" ht="17.25" customHeight="1">
      <c r="A8" s="188" t="s">
        <v>143</v>
      </c>
      <c r="B8" s="136">
        <v>2871.24</v>
      </c>
      <c r="C8" s="187" t="s">
        <v>58</v>
      </c>
      <c r="D8" s="136"/>
      <c r="E8" s="135" t="s">
        <v>59</v>
      </c>
      <c r="F8" s="136">
        <v>828.25</v>
      </c>
      <c r="H8" s="59"/>
    </row>
    <row r="9" spans="1:6" ht="17.25" customHeight="1">
      <c r="A9" s="128" t="s">
        <v>144</v>
      </c>
      <c r="B9" s="131"/>
      <c r="C9" s="187" t="s">
        <v>61</v>
      </c>
      <c r="D9" s="136"/>
      <c r="E9" s="135" t="s">
        <v>62</v>
      </c>
      <c r="F9" s="136">
        <v>204.92</v>
      </c>
    </row>
    <row r="10" spans="1:6" ht="17.25" customHeight="1">
      <c r="A10" s="128" t="s">
        <v>145</v>
      </c>
      <c r="B10" s="131"/>
      <c r="C10" s="187" t="s">
        <v>64</v>
      </c>
      <c r="D10" s="136"/>
      <c r="E10" s="135" t="s">
        <v>65</v>
      </c>
      <c r="F10" s="136">
        <f>93.71+66.77</f>
        <v>160.48</v>
      </c>
    </row>
    <row r="11" spans="1:6" ht="17.25" customHeight="1">
      <c r="A11" s="128"/>
      <c r="B11" s="131"/>
      <c r="C11" s="187" t="s">
        <v>67</v>
      </c>
      <c r="D11" s="136"/>
      <c r="E11" s="135" t="s">
        <v>68</v>
      </c>
      <c r="F11" s="131"/>
    </row>
    <row r="12" spans="1:6" ht="17.25" customHeight="1">
      <c r="A12" s="128"/>
      <c r="B12" s="131"/>
      <c r="C12" s="187" t="s">
        <v>70</v>
      </c>
      <c r="D12" s="136"/>
      <c r="E12" s="135" t="s">
        <v>71</v>
      </c>
      <c r="F12" s="133">
        <f>SUM(F13:F22)</f>
        <v>2871.2400000000002</v>
      </c>
    </row>
    <row r="13" spans="1:6" ht="17.25" customHeight="1">
      <c r="A13" s="128"/>
      <c r="B13" s="131"/>
      <c r="C13" s="187" t="s">
        <v>73</v>
      </c>
      <c r="D13" s="136">
        <v>413.38</v>
      </c>
      <c r="E13" s="189" t="s">
        <v>59</v>
      </c>
      <c r="F13" s="131"/>
    </row>
    <row r="14" spans="1:6" ht="17.25" customHeight="1">
      <c r="A14" s="128"/>
      <c r="B14" s="131"/>
      <c r="C14" s="187" t="s">
        <v>75</v>
      </c>
      <c r="D14" s="136">
        <v>26.1</v>
      </c>
      <c r="E14" s="189" t="s">
        <v>62</v>
      </c>
      <c r="F14" s="131">
        <v>1704.1</v>
      </c>
    </row>
    <row r="15" spans="1:6" ht="17.25" customHeight="1">
      <c r="A15" s="190"/>
      <c r="B15" s="131"/>
      <c r="C15" s="187" t="s">
        <v>77</v>
      </c>
      <c r="D15" s="136"/>
      <c r="E15" s="189" t="s">
        <v>78</v>
      </c>
      <c r="F15" s="131">
        <v>618.95</v>
      </c>
    </row>
    <row r="16" spans="1:6" ht="17.25" customHeight="1">
      <c r="A16" s="190"/>
      <c r="B16" s="131"/>
      <c r="C16" s="187" t="s">
        <v>80</v>
      </c>
      <c r="D16" s="136"/>
      <c r="E16" s="189" t="s">
        <v>81</v>
      </c>
      <c r="F16" s="131"/>
    </row>
    <row r="17" spans="1:6" ht="17.25" customHeight="1">
      <c r="A17" s="190"/>
      <c r="B17" s="131"/>
      <c r="C17" s="187" t="s">
        <v>83</v>
      </c>
      <c r="D17" s="136">
        <v>191.7</v>
      </c>
      <c r="E17" s="189" t="s">
        <v>84</v>
      </c>
      <c r="F17" s="131"/>
    </row>
    <row r="18" spans="1:6" ht="17.25" customHeight="1">
      <c r="A18" s="190"/>
      <c r="B18" s="129"/>
      <c r="C18" s="187" t="s">
        <v>85</v>
      </c>
      <c r="D18" s="136">
        <v>500.26</v>
      </c>
      <c r="E18" s="189" t="s">
        <v>86</v>
      </c>
      <c r="F18" s="131">
        <v>548.19</v>
      </c>
    </row>
    <row r="19" spans="1:6" ht="17.25" customHeight="1">
      <c r="A19" s="137"/>
      <c r="B19" s="138"/>
      <c r="C19" s="187" t="s">
        <v>87</v>
      </c>
      <c r="D19" s="136">
        <v>30</v>
      </c>
      <c r="E19" s="189" t="s">
        <v>88</v>
      </c>
      <c r="F19" s="131"/>
    </row>
    <row r="20" spans="1:6" ht="17.25" customHeight="1">
      <c r="A20" s="137"/>
      <c r="B20" s="129"/>
      <c r="C20" s="187" t="s">
        <v>89</v>
      </c>
      <c r="D20" s="136"/>
      <c r="E20" s="189" t="s">
        <v>90</v>
      </c>
      <c r="F20" s="131"/>
    </row>
    <row r="21" spans="1:6" ht="17.25" customHeight="1">
      <c r="A21" s="74"/>
      <c r="B21" s="129"/>
      <c r="C21" s="187" t="s">
        <v>91</v>
      </c>
      <c r="D21" s="136"/>
      <c r="E21" s="189" t="s">
        <v>92</v>
      </c>
      <c r="F21" s="131"/>
    </row>
    <row r="22" spans="1:6" ht="17.25" customHeight="1">
      <c r="A22" s="75"/>
      <c r="B22" s="129"/>
      <c r="C22" s="187" t="s">
        <v>93</v>
      </c>
      <c r="D22" s="136"/>
      <c r="E22" s="191" t="s">
        <v>94</v>
      </c>
      <c r="F22" s="131"/>
    </row>
    <row r="23" spans="1:6" ht="17.25" customHeight="1">
      <c r="A23" s="192"/>
      <c r="B23" s="129"/>
      <c r="C23" s="187" t="s">
        <v>95</v>
      </c>
      <c r="D23" s="136"/>
      <c r="E23" s="139" t="s">
        <v>96</v>
      </c>
      <c r="F23" s="131"/>
    </row>
    <row r="24" spans="1:6" ht="17.25" customHeight="1">
      <c r="A24" s="192"/>
      <c r="B24" s="129"/>
      <c r="C24" s="187" t="s">
        <v>97</v>
      </c>
      <c r="D24" s="136"/>
      <c r="E24" s="139" t="s">
        <v>98</v>
      </c>
      <c r="F24" s="131"/>
    </row>
    <row r="25" spans="1:7" ht="17.25" customHeight="1">
      <c r="A25" s="192"/>
      <c r="B25" s="129"/>
      <c r="C25" s="187" t="s">
        <v>99</v>
      </c>
      <c r="D25" s="136"/>
      <c r="E25" s="139" t="s">
        <v>100</v>
      </c>
      <c r="F25" s="131"/>
      <c r="G25" s="59"/>
    </row>
    <row r="26" spans="1:8" ht="17.25" customHeight="1">
      <c r="A26" s="192"/>
      <c r="B26" s="129"/>
      <c r="C26" s="187" t="s">
        <v>101</v>
      </c>
      <c r="D26" s="136">
        <v>54.9</v>
      </c>
      <c r="E26" s="135"/>
      <c r="F26" s="131"/>
      <c r="G26" s="59"/>
      <c r="H26" s="59"/>
    </row>
    <row r="27" spans="1:8" ht="17.25" customHeight="1">
      <c r="A27" s="75"/>
      <c r="B27" s="138"/>
      <c r="C27" s="187" t="s">
        <v>102</v>
      </c>
      <c r="D27" s="131"/>
      <c r="E27" s="135"/>
      <c r="F27" s="131"/>
      <c r="G27" s="59"/>
      <c r="H27" s="59"/>
    </row>
    <row r="28" spans="1:8" ht="17.25" customHeight="1">
      <c r="A28" s="192"/>
      <c r="B28" s="129"/>
      <c r="C28" s="187" t="s">
        <v>103</v>
      </c>
      <c r="D28" s="131"/>
      <c r="E28" s="135"/>
      <c r="F28" s="131"/>
      <c r="G28" s="59"/>
      <c r="H28" s="59"/>
    </row>
    <row r="29" spans="1:8" ht="17.25" customHeight="1">
      <c r="A29" s="75"/>
      <c r="B29" s="138"/>
      <c r="C29" s="187" t="s">
        <v>104</v>
      </c>
      <c r="D29" s="131"/>
      <c r="E29" s="135"/>
      <c r="F29" s="131"/>
      <c r="G29" s="59"/>
      <c r="H29" s="59"/>
    </row>
    <row r="30" spans="1:7" ht="17.25" customHeight="1">
      <c r="A30" s="75"/>
      <c r="B30" s="129"/>
      <c r="C30" s="187" t="s">
        <v>105</v>
      </c>
      <c r="D30" s="131"/>
      <c r="E30" s="135"/>
      <c r="F30" s="131"/>
      <c r="G30" s="59"/>
    </row>
    <row r="31" spans="1:6" ht="17.25" customHeight="1">
      <c r="A31" s="75"/>
      <c r="B31" s="129"/>
      <c r="C31" s="187" t="s">
        <v>106</v>
      </c>
      <c r="D31" s="131"/>
      <c r="E31" s="135"/>
      <c r="F31" s="131"/>
    </row>
    <row r="32" spans="1:6" ht="17.25" customHeight="1">
      <c r="A32" s="75"/>
      <c r="B32" s="129"/>
      <c r="C32" s="187" t="s">
        <v>107</v>
      </c>
      <c r="D32" s="131"/>
      <c r="E32" s="135"/>
      <c r="F32" s="131"/>
    </row>
    <row r="33" spans="1:8" ht="17.25" customHeight="1">
      <c r="A33" s="75"/>
      <c r="B33" s="129"/>
      <c r="C33" s="187" t="s">
        <v>108</v>
      </c>
      <c r="D33" s="131"/>
      <c r="E33" s="135"/>
      <c r="F33" s="131"/>
      <c r="G33" s="59"/>
      <c r="H33" s="59"/>
    </row>
    <row r="34" spans="1:6" ht="17.25" customHeight="1">
      <c r="A34" s="74"/>
      <c r="B34" s="129"/>
      <c r="C34" s="187" t="s">
        <v>109</v>
      </c>
      <c r="D34" s="131"/>
      <c r="E34" s="135"/>
      <c r="F34" s="131"/>
    </row>
    <row r="35" spans="1:6" ht="17.25" customHeight="1">
      <c r="A35" s="75"/>
      <c r="B35" s="129"/>
      <c r="C35" s="130"/>
      <c r="D35" s="140"/>
      <c r="E35" s="128"/>
      <c r="F35" s="193"/>
    </row>
    <row r="36" spans="1:6" ht="17.25" customHeight="1">
      <c r="A36" s="127" t="s">
        <v>110</v>
      </c>
      <c r="B36" s="142">
        <f>B6</f>
        <v>4064.89</v>
      </c>
      <c r="C36" s="127" t="s">
        <v>111</v>
      </c>
      <c r="D36" s="143">
        <f>D6</f>
        <v>4064.89</v>
      </c>
      <c r="E36" s="127" t="s">
        <v>111</v>
      </c>
      <c r="F36" s="194">
        <f>SUM(F6)</f>
        <v>4064.8900000000003</v>
      </c>
    </row>
    <row r="37" spans="1:6" ht="17.25" customHeight="1">
      <c r="A37" s="187" t="s">
        <v>116</v>
      </c>
      <c r="B37" s="195">
        <f>B38+B39</f>
        <v>0</v>
      </c>
      <c r="C37" s="190" t="s">
        <v>113</v>
      </c>
      <c r="D37" s="140">
        <f>SUM(B41)-SUM(D36)</f>
        <v>0</v>
      </c>
      <c r="E37" s="190" t="s">
        <v>113</v>
      </c>
      <c r="F37" s="193">
        <f>D37</f>
        <v>0</v>
      </c>
    </row>
    <row r="38" spans="1:6" ht="17.25" customHeight="1">
      <c r="A38" s="187" t="s">
        <v>117</v>
      </c>
      <c r="B38" s="129"/>
      <c r="C38" s="137"/>
      <c r="D38" s="131"/>
      <c r="E38" s="137"/>
      <c r="F38" s="131"/>
    </row>
    <row r="39" spans="1:6" ht="17.25" customHeight="1">
      <c r="A39" s="187" t="s">
        <v>146</v>
      </c>
      <c r="B39" s="129"/>
      <c r="C39" s="196"/>
      <c r="D39" s="197"/>
      <c r="E39" s="75"/>
      <c r="F39" s="140"/>
    </row>
    <row r="40" spans="1:6" ht="17.25" customHeight="1">
      <c r="A40" s="75"/>
      <c r="B40" s="129"/>
      <c r="C40" s="74"/>
      <c r="D40" s="197"/>
      <c r="E40" s="74"/>
      <c r="F40" s="197"/>
    </row>
    <row r="41" spans="1:6" ht="17.25" customHeight="1">
      <c r="A41" s="126" t="s">
        <v>119</v>
      </c>
      <c r="B41" s="142">
        <f>B36+B37</f>
        <v>4064.89</v>
      </c>
      <c r="C41" s="198" t="s">
        <v>120</v>
      </c>
      <c r="D41" s="143">
        <f>D37+D36</f>
        <v>4064.89</v>
      </c>
      <c r="E41" s="126" t="s">
        <v>120</v>
      </c>
      <c r="F41" s="133">
        <f>F36+F37</f>
        <v>4064.8900000000003</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showGridLines="0" showZeros="0" workbookViewId="0" topLeftCell="A10">
      <selection activeCell="C25" sqref="C25"/>
    </sheetView>
  </sheetViews>
  <sheetFormatPr defaultColWidth="9.16015625" defaultRowHeight="24" customHeight="1"/>
  <cols>
    <col min="1" max="1" width="21.33203125" style="156" customWidth="1"/>
    <col min="2" max="2" width="57.83203125" style="156" customWidth="1"/>
    <col min="3" max="5" width="21.33203125" style="156" customWidth="1"/>
    <col min="6" max="6" width="19.33203125" style="156" customWidth="1"/>
    <col min="7" max="7" width="21.33203125" style="156" customWidth="1"/>
    <col min="8" max="16384" width="9.16015625" style="156" customWidth="1"/>
  </cols>
  <sheetData>
    <row r="1" ht="24" customHeight="1">
      <c r="A1" s="164" t="s">
        <v>19</v>
      </c>
    </row>
    <row r="2" spans="1:7" ht="24" customHeight="1">
      <c r="A2" s="61" t="s">
        <v>20</v>
      </c>
      <c r="B2" s="61"/>
      <c r="C2" s="61"/>
      <c r="D2" s="61"/>
      <c r="E2" s="61"/>
      <c r="F2" s="61"/>
      <c r="G2" s="61"/>
    </row>
    <row r="3" ht="24" customHeight="1">
      <c r="G3" s="4" t="s">
        <v>46</v>
      </c>
    </row>
    <row r="4" spans="1:7" ht="24" customHeight="1">
      <c r="A4" s="84" t="s">
        <v>147</v>
      </c>
      <c r="B4" s="84" t="s">
        <v>148</v>
      </c>
      <c r="C4" s="84" t="s">
        <v>126</v>
      </c>
      <c r="D4" s="84" t="s">
        <v>149</v>
      </c>
      <c r="E4" s="84" t="s">
        <v>150</v>
      </c>
      <c r="F4" s="84" t="s">
        <v>151</v>
      </c>
      <c r="G4" s="84" t="s">
        <v>152</v>
      </c>
    </row>
    <row r="5" spans="1:7" ht="24" customHeight="1">
      <c r="A5" s="84" t="s">
        <v>136</v>
      </c>
      <c r="B5" s="84" t="s">
        <v>136</v>
      </c>
      <c r="C5" s="84">
        <v>1</v>
      </c>
      <c r="D5" s="84">
        <v>2</v>
      </c>
      <c r="E5" s="84">
        <v>3</v>
      </c>
      <c r="F5" s="84">
        <v>4</v>
      </c>
      <c r="G5" s="84" t="s">
        <v>136</v>
      </c>
    </row>
    <row r="6" spans="1:7" s="162" customFormat="1" ht="24" customHeight="1">
      <c r="A6" s="87"/>
      <c r="B6" s="165" t="s">
        <v>126</v>
      </c>
      <c r="C6" s="166">
        <f>C7+C12+C14+C16+C19+C21+C23</f>
        <v>4064.8900000000003</v>
      </c>
      <c r="D6" s="166">
        <f>D7+D12+D14+D16+D19+D21+D23</f>
        <v>980.0999999999999</v>
      </c>
      <c r="E6" s="166">
        <f>E7+E12+E14+E16+E19+E21+E23</f>
        <v>213.54999999999998</v>
      </c>
      <c r="F6" s="166">
        <f>F7+F12+F14+F16+F19+F21+F23</f>
        <v>2871.24</v>
      </c>
      <c r="G6" s="87"/>
    </row>
    <row r="7" spans="1:7" s="162" customFormat="1" ht="24" customHeight="1">
      <c r="A7" s="87">
        <v>201</v>
      </c>
      <c r="B7" s="167" t="s">
        <v>153</v>
      </c>
      <c r="C7" s="166">
        <f>C8+C9+C10+C11</f>
        <v>2848.55</v>
      </c>
      <c r="D7" s="166">
        <f>D8+D9+D10+D11</f>
        <v>844.3499999999999</v>
      </c>
      <c r="E7" s="166">
        <f>E8+E9+E10+E11</f>
        <v>204.92</v>
      </c>
      <c r="F7" s="166">
        <f>F8+F9+F10+F11</f>
        <v>1799.28</v>
      </c>
      <c r="G7" s="87"/>
    </row>
    <row r="8" spans="1:7" s="156" customFormat="1" ht="24" customHeight="1">
      <c r="A8" s="157">
        <v>2010201</v>
      </c>
      <c r="B8" s="158" t="s">
        <v>154</v>
      </c>
      <c r="C8" s="168">
        <f>D8+E8+F8</f>
        <v>1.5</v>
      </c>
      <c r="D8" s="169"/>
      <c r="E8" s="169"/>
      <c r="F8" s="170">
        <v>1.5</v>
      </c>
      <c r="G8" s="159"/>
    </row>
    <row r="9" spans="1:7" ht="24" customHeight="1">
      <c r="A9" s="157">
        <v>2010301</v>
      </c>
      <c r="B9" s="158" t="s">
        <v>155</v>
      </c>
      <c r="C9" s="168">
        <f aca="true" t="shared" si="0" ref="C9:C25">D9+E9+F9</f>
        <v>1070.07</v>
      </c>
      <c r="D9" s="169">
        <f>777.28+67.07</f>
        <v>844.3499999999999</v>
      </c>
      <c r="E9" s="169">
        <v>204.92</v>
      </c>
      <c r="F9" s="170">
        <v>20.8</v>
      </c>
      <c r="G9" s="159"/>
    </row>
    <row r="10" spans="1:7" ht="24" customHeight="1">
      <c r="A10" s="157">
        <v>2010302</v>
      </c>
      <c r="B10" s="158" t="s">
        <v>156</v>
      </c>
      <c r="C10" s="168">
        <f t="shared" si="0"/>
        <v>335.68</v>
      </c>
      <c r="D10" s="169"/>
      <c r="E10" s="169"/>
      <c r="F10" s="170">
        <v>335.68</v>
      </c>
      <c r="G10" s="159"/>
    </row>
    <row r="11" spans="1:7" ht="24" customHeight="1">
      <c r="A11" s="67">
        <v>2010399</v>
      </c>
      <c r="B11" s="159" t="s">
        <v>157</v>
      </c>
      <c r="C11" s="168">
        <f t="shared" si="0"/>
        <v>1441.3</v>
      </c>
      <c r="D11" s="171"/>
      <c r="E11" s="171"/>
      <c r="F11" s="172">
        <v>1441.3</v>
      </c>
      <c r="G11" s="104"/>
    </row>
    <row r="12" spans="1:7" s="81" customFormat="1" ht="24" customHeight="1">
      <c r="A12" s="173">
        <v>221</v>
      </c>
      <c r="B12" s="174" t="s">
        <v>158</v>
      </c>
      <c r="C12" s="166">
        <f>C13</f>
        <v>54.9</v>
      </c>
      <c r="D12" s="166">
        <f>D13</f>
        <v>54.9</v>
      </c>
      <c r="E12" s="166">
        <f>E13</f>
        <v>0</v>
      </c>
      <c r="F12" s="166">
        <f>F13</f>
        <v>0</v>
      </c>
      <c r="G12" s="175"/>
    </row>
    <row r="13" spans="1:7" ht="24" customHeight="1">
      <c r="A13" s="176">
        <v>2210201</v>
      </c>
      <c r="B13" s="159" t="s">
        <v>159</v>
      </c>
      <c r="C13" s="168">
        <f t="shared" si="0"/>
        <v>54.9</v>
      </c>
      <c r="D13" s="177">
        <f>3.93+50.97</f>
        <v>54.9</v>
      </c>
      <c r="E13" s="177"/>
      <c r="F13" s="178"/>
      <c r="G13" s="179"/>
    </row>
    <row r="14" spans="1:7" s="81" customFormat="1" ht="24" customHeight="1">
      <c r="A14" s="173">
        <v>208</v>
      </c>
      <c r="B14" s="174" t="s">
        <v>160</v>
      </c>
      <c r="C14" s="166">
        <f>C15</f>
        <v>26.1</v>
      </c>
      <c r="D14" s="166">
        <f>D15</f>
        <v>26.1</v>
      </c>
      <c r="E14" s="166">
        <f>E15</f>
        <v>0</v>
      </c>
      <c r="F14" s="166">
        <f>F15</f>
        <v>0</v>
      </c>
      <c r="G14" s="175"/>
    </row>
    <row r="15" spans="1:7" ht="24" customHeight="1">
      <c r="A15" s="176">
        <v>2080599</v>
      </c>
      <c r="B15" s="159" t="s">
        <v>161</v>
      </c>
      <c r="C15" s="168">
        <f t="shared" si="0"/>
        <v>26.1</v>
      </c>
      <c r="D15" s="177">
        <v>26.1</v>
      </c>
      <c r="E15" s="177"/>
      <c r="F15" s="178"/>
      <c r="G15" s="179"/>
    </row>
    <row r="16" spans="1:7" s="162" customFormat="1" ht="24" customHeight="1">
      <c r="A16" s="180">
        <v>212</v>
      </c>
      <c r="B16" s="127" t="s">
        <v>162</v>
      </c>
      <c r="C16" s="166">
        <f>C17+C18</f>
        <v>500.26</v>
      </c>
      <c r="D16" s="166">
        <f>D17+D18</f>
        <v>0</v>
      </c>
      <c r="E16" s="166">
        <f>E17+E18</f>
        <v>0</v>
      </c>
      <c r="F16" s="166">
        <f>F17+F18</f>
        <v>500.26</v>
      </c>
      <c r="G16" s="174"/>
    </row>
    <row r="17" spans="1:7" ht="24" customHeight="1">
      <c r="A17" s="157">
        <v>2120399</v>
      </c>
      <c r="B17" s="158" t="s">
        <v>163</v>
      </c>
      <c r="C17" s="168">
        <f t="shared" si="0"/>
        <v>100.26</v>
      </c>
      <c r="D17" s="169"/>
      <c r="E17" s="169"/>
      <c r="F17" s="170">
        <v>100.26</v>
      </c>
      <c r="G17" s="159"/>
    </row>
    <row r="18" spans="1:7" ht="24" customHeight="1">
      <c r="A18" s="176">
        <v>2120501</v>
      </c>
      <c r="B18" s="159" t="s">
        <v>164</v>
      </c>
      <c r="C18" s="168">
        <f t="shared" si="0"/>
        <v>400</v>
      </c>
      <c r="D18" s="177"/>
      <c r="E18" s="177"/>
      <c r="F18" s="178">
        <v>400</v>
      </c>
      <c r="G18" s="179"/>
    </row>
    <row r="19" spans="1:7" s="162" customFormat="1" ht="24" customHeight="1">
      <c r="A19" s="180">
        <v>213</v>
      </c>
      <c r="B19" s="127" t="s">
        <v>165</v>
      </c>
      <c r="C19" s="166">
        <f>C20</f>
        <v>30</v>
      </c>
      <c r="D19" s="166">
        <f>D20</f>
        <v>0</v>
      </c>
      <c r="E19" s="166">
        <f>E20</f>
        <v>0</v>
      </c>
      <c r="F19" s="166">
        <f>F20</f>
        <v>30</v>
      </c>
      <c r="G19" s="174"/>
    </row>
    <row r="20" spans="1:7" s="163" customFormat="1" ht="24" customHeight="1">
      <c r="A20" s="157">
        <v>2130335</v>
      </c>
      <c r="B20" s="181" t="s">
        <v>166</v>
      </c>
      <c r="C20" s="168">
        <f t="shared" si="0"/>
        <v>30</v>
      </c>
      <c r="D20" s="182"/>
      <c r="E20" s="182"/>
      <c r="F20" s="170">
        <v>30</v>
      </c>
      <c r="G20" s="183"/>
    </row>
    <row r="21" spans="1:7" s="81" customFormat="1" ht="24" customHeight="1">
      <c r="A21" s="173">
        <v>211</v>
      </c>
      <c r="B21" s="174" t="s">
        <v>167</v>
      </c>
      <c r="C21" s="166">
        <f>C22</f>
        <v>191.7</v>
      </c>
      <c r="D21" s="166">
        <f>D22</f>
        <v>0</v>
      </c>
      <c r="E21" s="166">
        <f>E22</f>
        <v>0</v>
      </c>
      <c r="F21" s="166">
        <f>F22</f>
        <v>191.7</v>
      </c>
      <c r="G21" s="175"/>
    </row>
    <row r="22" spans="1:7" ht="24" customHeight="1">
      <c r="A22" s="176">
        <v>2110399</v>
      </c>
      <c r="B22" s="159" t="s">
        <v>168</v>
      </c>
      <c r="C22" s="168">
        <f t="shared" si="0"/>
        <v>191.7</v>
      </c>
      <c r="D22" s="177"/>
      <c r="E22" s="177"/>
      <c r="F22" s="178">
        <v>191.7</v>
      </c>
      <c r="G22" s="179"/>
    </row>
    <row r="23" spans="1:7" s="162" customFormat="1" ht="24" customHeight="1">
      <c r="A23" s="180">
        <v>207</v>
      </c>
      <c r="B23" s="127" t="s">
        <v>169</v>
      </c>
      <c r="C23" s="166">
        <f>C24+C25</f>
        <v>413.38</v>
      </c>
      <c r="D23" s="166">
        <f>D24+D25</f>
        <v>54.74999999999999</v>
      </c>
      <c r="E23" s="166">
        <f>E24+E25</f>
        <v>8.629999999999999</v>
      </c>
      <c r="F23" s="166">
        <f>F24+F25</f>
        <v>350</v>
      </c>
      <c r="G23" s="174"/>
    </row>
    <row r="24" spans="1:7" ht="24" customHeight="1">
      <c r="A24" s="157">
        <v>2070108</v>
      </c>
      <c r="B24" s="181" t="s">
        <v>170</v>
      </c>
      <c r="C24" s="168">
        <f t="shared" si="0"/>
        <v>350</v>
      </c>
      <c r="D24" s="169"/>
      <c r="E24" s="169"/>
      <c r="F24" s="170">
        <v>350</v>
      </c>
      <c r="G24" s="159"/>
    </row>
    <row r="25" spans="1:7" ht="24" customHeight="1">
      <c r="A25" s="157">
        <v>2070404</v>
      </c>
      <c r="B25" s="181" t="s">
        <v>171</v>
      </c>
      <c r="C25" s="168">
        <f t="shared" si="0"/>
        <v>63.379999999999995</v>
      </c>
      <c r="D25" s="169">
        <f>6.12+14.58+33.51+0.54</f>
        <v>54.74999999999999</v>
      </c>
      <c r="E25" s="169">
        <f>2.12+0.5+6.01</f>
        <v>8.629999999999999</v>
      </c>
      <c r="F25" s="170"/>
      <c r="G25" s="159"/>
    </row>
  </sheetData>
  <sheetProtection/>
  <autoFilter ref="A5:G25"/>
  <mergeCells count="1">
    <mergeCell ref="A2:G2"/>
  </mergeCells>
  <printOptions horizontalCentered="1"/>
  <pageMargins left="0.59" right="0.59" top="0.7900000000000001" bottom="0.7900000000000001" header="0.5" footer="0.5"/>
  <pageSetup fitToHeight="1000" fitToWidth="1"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B29" sqref="B2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2" t="s">
        <v>172</v>
      </c>
      <c r="B2" s="82"/>
      <c r="C2" s="82"/>
      <c r="D2" s="82"/>
      <c r="E2" s="82"/>
      <c r="F2" s="82"/>
    </row>
    <row r="3" ht="22.5" customHeight="1">
      <c r="F3" s="4" t="s">
        <v>46</v>
      </c>
    </row>
    <row r="4" spans="1:6" ht="22.5" customHeight="1">
      <c r="A4" s="84" t="s">
        <v>173</v>
      </c>
      <c r="B4" s="84" t="s">
        <v>174</v>
      </c>
      <c r="C4" s="84" t="s">
        <v>126</v>
      </c>
      <c r="D4" s="84" t="s">
        <v>149</v>
      </c>
      <c r="E4" s="84" t="s">
        <v>150</v>
      </c>
      <c r="F4" s="84" t="s">
        <v>151</v>
      </c>
    </row>
    <row r="5" spans="1:6" ht="15.75" customHeight="1">
      <c r="A5" s="70" t="s">
        <v>136</v>
      </c>
      <c r="B5" s="70" t="s">
        <v>136</v>
      </c>
      <c r="C5" s="70">
        <v>1</v>
      </c>
      <c r="D5" s="70">
        <v>2</v>
      </c>
      <c r="E5" s="70">
        <v>3</v>
      </c>
      <c r="F5" s="70">
        <v>4</v>
      </c>
    </row>
    <row r="6" spans="1:6" ht="27" customHeight="1">
      <c r="A6" s="147"/>
      <c r="B6" s="98" t="s">
        <v>126</v>
      </c>
      <c r="C6" s="148">
        <f>C7+C12+C21+C24+C27</f>
        <v>4064.89</v>
      </c>
      <c r="D6" s="148">
        <f>D7+D12+D21+D24+D27</f>
        <v>988.7300000000001</v>
      </c>
      <c r="E6" s="148">
        <f>E7+E12+E21+E24+E27</f>
        <v>204.92000000000004</v>
      </c>
      <c r="F6" s="148">
        <f>F7+F12+F21+F24+F27</f>
        <v>2871.24</v>
      </c>
    </row>
    <row r="7" spans="1:6" s="145" customFormat="1" ht="25.5" customHeight="1">
      <c r="A7" s="150" t="s">
        <v>175</v>
      </c>
      <c r="B7" s="151" t="s">
        <v>176</v>
      </c>
      <c r="C7" s="152">
        <f>C8+C9+C10+C11</f>
        <v>828.2500000000001</v>
      </c>
      <c r="D7" s="152">
        <f>D8+D9+D10+D11</f>
        <v>828.2500000000001</v>
      </c>
      <c r="E7" s="152">
        <f>E8+E9+E10+E11</f>
        <v>0</v>
      </c>
      <c r="F7" s="152">
        <f>F8+F9+F10+F11</f>
        <v>0</v>
      </c>
    </row>
    <row r="8" spans="1:6" s="145" customFormat="1" ht="25.5" customHeight="1">
      <c r="A8" s="153" t="s">
        <v>177</v>
      </c>
      <c r="B8" s="154" t="s">
        <v>178</v>
      </c>
      <c r="C8" s="155">
        <f>D8+E8+F8</f>
        <v>469.6</v>
      </c>
      <c r="D8" s="155">
        <v>469.6</v>
      </c>
      <c r="E8" s="155"/>
      <c r="F8" s="155"/>
    </row>
    <row r="9" spans="1:6" s="145" customFormat="1" ht="25.5" customHeight="1">
      <c r="A9" s="153" t="s">
        <v>179</v>
      </c>
      <c r="B9" s="154" t="s">
        <v>180</v>
      </c>
      <c r="C9" s="155">
        <f aca="true" t="shared" si="0" ref="C9:C31">D9+E9+F9</f>
        <v>207.57</v>
      </c>
      <c r="D9" s="155">
        <v>207.57</v>
      </c>
      <c r="E9" s="155"/>
      <c r="F9" s="155"/>
    </row>
    <row r="10" spans="1:6" s="145" customFormat="1" ht="25.5" customHeight="1">
      <c r="A10" s="153" t="s">
        <v>181</v>
      </c>
      <c r="B10" s="154" t="s">
        <v>159</v>
      </c>
      <c r="C10" s="155">
        <f t="shared" si="0"/>
        <v>50.97</v>
      </c>
      <c r="D10" s="155">
        <v>50.97</v>
      </c>
      <c r="E10" s="155"/>
      <c r="F10" s="155"/>
    </row>
    <row r="11" spans="1:6" s="145" customFormat="1" ht="25.5" customHeight="1">
      <c r="A11" s="153" t="s">
        <v>182</v>
      </c>
      <c r="B11" s="154" t="s">
        <v>183</v>
      </c>
      <c r="C11" s="155">
        <f t="shared" si="0"/>
        <v>100.11</v>
      </c>
      <c r="D11" s="155">
        <v>100.11</v>
      </c>
      <c r="E11" s="155"/>
      <c r="F11" s="155"/>
    </row>
    <row r="12" spans="1:6" s="146" customFormat="1" ht="25.5" customHeight="1">
      <c r="A12" s="150" t="s">
        <v>184</v>
      </c>
      <c r="B12" s="151" t="s">
        <v>185</v>
      </c>
      <c r="C12" s="152">
        <f>C13+C14+C15+C16+C17+C18+C19+C20</f>
        <v>1909.0199999999998</v>
      </c>
      <c r="D12" s="152">
        <f>D13+D14+D15+D16+D17+D18+D19+D20</f>
        <v>0</v>
      </c>
      <c r="E12" s="152">
        <f>E13+E14+E15+E16+E17+E18+E19+E20</f>
        <v>204.92000000000004</v>
      </c>
      <c r="F12" s="152">
        <f>F13+F14+F15+F16+F17+F18+F19+F20</f>
        <v>1704.1</v>
      </c>
    </row>
    <row r="13" spans="1:6" s="161" customFormat="1" ht="25.5" customHeight="1">
      <c r="A13" s="153" t="s">
        <v>186</v>
      </c>
      <c r="B13" s="154" t="s">
        <v>187</v>
      </c>
      <c r="C13" s="155">
        <f t="shared" si="0"/>
        <v>692.34</v>
      </c>
      <c r="D13" s="155"/>
      <c r="E13" s="155">
        <v>144.52</v>
      </c>
      <c r="F13" s="155">
        <v>547.82</v>
      </c>
    </row>
    <row r="14" spans="1:6" s="145" customFormat="1" ht="25.5" customHeight="1">
      <c r="A14" s="153" t="s">
        <v>188</v>
      </c>
      <c r="B14" s="154" t="s">
        <v>189</v>
      </c>
      <c r="C14" s="155">
        <f t="shared" si="0"/>
        <v>1.8</v>
      </c>
      <c r="D14" s="155"/>
      <c r="E14" s="155">
        <v>1.8</v>
      </c>
      <c r="F14" s="155"/>
    </row>
    <row r="15" spans="1:6" s="145" customFormat="1" ht="25.5" customHeight="1">
      <c r="A15" s="153" t="s">
        <v>190</v>
      </c>
      <c r="B15" s="154" t="s">
        <v>191</v>
      </c>
      <c r="C15" s="155">
        <f t="shared" si="0"/>
        <v>30</v>
      </c>
      <c r="D15" s="155"/>
      <c r="E15" s="155"/>
      <c r="F15" s="155">
        <v>30</v>
      </c>
    </row>
    <row r="16" spans="1:6" s="145" customFormat="1" ht="25.5" customHeight="1">
      <c r="A16" s="153" t="s">
        <v>192</v>
      </c>
      <c r="B16" s="154" t="s">
        <v>193</v>
      </c>
      <c r="C16" s="155">
        <f t="shared" si="0"/>
        <v>414.92</v>
      </c>
      <c r="D16" s="155"/>
      <c r="E16" s="155">
        <v>8</v>
      </c>
      <c r="F16" s="155">
        <v>406.92</v>
      </c>
    </row>
    <row r="17" spans="1:6" s="145" customFormat="1" ht="25.5" customHeight="1">
      <c r="A17" s="153" t="s">
        <v>194</v>
      </c>
      <c r="B17" s="154" t="s">
        <v>195</v>
      </c>
      <c r="C17" s="155">
        <f t="shared" si="0"/>
        <v>13.8</v>
      </c>
      <c r="D17" s="155"/>
      <c r="E17" s="155">
        <v>13.8</v>
      </c>
      <c r="F17" s="155"/>
    </row>
    <row r="18" spans="1:6" s="145" customFormat="1" ht="25.5" customHeight="1">
      <c r="A18" s="153" t="s">
        <v>196</v>
      </c>
      <c r="B18" s="154" t="s">
        <v>197</v>
      </c>
      <c r="C18" s="155">
        <f t="shared" si="0"/>
        <v>8</v>
      </c>
      <c r="D18" s="155"/>
      <c r="E18" s="155">
        <v>8</v>
      </c>
      <c r="F18" s="155"/>
    </row>
    <row r="19" spans="1:6" s="145" customFormat="1" ht="25.5" customHeight="1">
      <c r="A19" s="153" t="s">
        <v>198</v>
      </c>
      <c r="B19" s="154" t="s">
        <v>199</v>
      </c>
      <c r="C19" s="155">
        <f t="shared" si="0"/>
        <v>113.6</v>
      </c>
      <c r="D19" s="155"/>
      <c r="E19" s="155">
        <v>2.8</v>
      </c>
      <c r="F19" s="155">
        <v>110.8</v>
      </c>
    </row>
    <row r="20" spans="1:6" s="145" customFormat="1" ht="25.5" customHeight="1">
      <c r="A20" s="153" t="s">
        <v>200</v>
      </c>
      <c r="B20" s="154" t="s">
        <v>201</v>
      </c>
      <c r="C20" s="155">
        <f t="shared" si="0"/>
        <v>634.56</v>
      </c>
      <c r="D20" s="155"/>
      <c r="E20" s="155">
        <v>26</v>
      </c>
      <c r="F20" s="155">
        <v>608.56</v>
      </c>
    </row>
    <row r="21" spans="1:6" s="146" customFormat="1" ht="25.5" customHeight="1">
      <c r="A21" s="150" t="s">
        <v>202</v>
      </c>
      <c r="B21" s="151" t="s">
        <v>203</v>
      </c>
      <c r="C21" s="152">
        <f>C22+C23</f>
        <v>548.19</v>
      </c>
      <c r="D21" s="152">
        <f>D22+D23</f>
        <v>0</v>
      </c>
      <c r="E21" s="152">
        <f>E22+E23</f>
        <v>0</v>
      </c>
      <c r="F21" s="152">
        <f>F22+F23</f>
        <v>548.19</v>
      </c>
    </row>
    <row r="22" spans="1:6" s="145" customFormat="1" ht="25.5" customHeight="1">
      <c r="A22" s="153" t="s">
        <v>204</v>
      </c>
      <c r="B22" s="154" t="s">
        <v>205</v>
      </c>
      <c r="C22" s="155">
        <f t="shared" si="0"/>
        <v>452.72</v>
      </c>
      <c r="D22" s="155"/>
      <c r="E22" s="155"/>
      <c r="F22" s="155">
        <v>452.72</v>
      </c>
    </row>
    <row r="23" spans="1:6" s="145" customFormat="1" ht="25.5" customHeight="1">
      <c r="A23" s="153" t="s">
        <v>206</v>
      </c>
      <c r="B23" s="154" t="s">
        <v>207</v>
      </c>
      <c r="C23" s="155">
        <f t="shared" si="0"/>
        <v>95.47</v>
      </c>
      <c r="D23" s="155"/>
      <c r="E23" s="155"/>
      <c r="F23" s="155">
        <v>95.47</v>
      </c>
    </row>
    <row r="24" spans="1:6" s="146" customFormat="1" ht="25.5" customHeight="1">
      <c r="A24" s="150" t="s">
        <v>208</v>
      </c>
      <c r="B24" s="151" t="s">
        <v>209</v>
      </c>
      <c r="C24" s="152">
        <f>C25+C26</f>
        <v>66.77</v>
      </c>
      <c r="D24" s="152">
        <f>D25+D26</f>
        <v>66.77</v>
      </c>
      <c r="E24" s="152">
        <f>E25+E26</f>
        <v>0</v>
      </c>
      <c r="F24" s="152">
        <f>F25+F26</f>
        <v>0</v>
      </c>
    </row>
    <row r="25" spans="1:6" s="145" customFormat="1" ht="25.5" customHeight="1">
      <c r="A25" s="153" t="s">
        <v>210</v>
      </c>
      <c r="B25" s="154" t="s">
        <v>211</v>
      </c>
      <c r="C25" s="155">
        <f t="shared" si="0"/>
        <v>58.14</v>
      </c>
      <c r="D25" s="155">
        <f>1.49+6.12+14.58+2.44+33.51</f>
        <v>58.14</v>
      </c>
      <c r="E25" s="155"/>
      <c r="F25" s="155"/>
    </row>
    <row r="26" spans="1:6" s="145" customFormat="1" ht="25.5" customHeight="1">
      <c r="A26" s="153" t="s">
        <v>212</v>
      </c>
      <c r="B26" s="154" t="s">
        <v>213</v>
      </c>
      <c r="C26" s="155">
        <f t="shared" si="0"/>
        <v>8.63</v>
      </c>
      <c r="D26" s="155">
        <v>8.63</v>
      </c>
      <c r="E26" s="155">
        <v>0</v>
      </c>
      <c r="F26" s="155"/>
    </row>
    <row r="27" spans="1:6" s="146" customFormat="1" ht="25.5" customHeight="1">
      <c r="A27" s="150" t="s">
        <v>214</v>
      </c>
      <c r="B27" s="151" t="s">
        <v>215</v>
      </c>
      <c r="C27" s="152">
        <f>C28+C29+C30+C31</f>
        <v>712.66</v>
      </c>
      <c r="D27" s="152">
        <f>D28+D29+D30+D31</f>
        <v>93.71000000000001</v>
      </c>
      <c r="E27" s="152">
        <f>E28+E29+E30+E31</f>
        <v>0</v>
      </c>
      <c r="F27" s="152">
        <f>F28+F29+F30+F31</f>
        <v>618.95</v>
      </c>
    </row>
    <row r="28" spans="1:6" s="145" customFormat="1" ht="25.5" customHeight="1">
      <c r="A28" s="153" t="s">
        <v>216</v>
      </c>
      <c r="B28" s="154" t="s">
        <v>217</v>
      </c>
      <c r="C28" s="155">
        <f t="shared" si="0"/>
        <v>399.78</v>
      </c>
      <c r="D28" s="155">
        <v>47.64</v>
      </c>
      <c r="E28" s="155"/>
      <c r="F28" s="155">
        <v>352.14</v>
      </c>
    </row>
    <row r="29" spans="1:6" s="145" customFormat="1" ht="25.5" customHeight="1">
      <c r="A29" s="153" t="s">
        <v>218</v>
      </c>
      <c r="B29" s="154" t="s">
        <v>219</v>
      </c>
      <c r="C29" s="155">
        <f t="shared" si="0"/>
        <v>9.8</v>
      </c>
      <c r="D29" s="155"/>
      <c r="E29" s="155"/>
      <c r="F29" s="155">
        <v>9.8</v>
      </c>
    </row>
    <row r="30" spans="1:6" s="145" customFormat="1" ht="25.5" customHeight="1">
      <c r="A30" s="153" t="s">
        <v>220</v>
      </c>
      <c r="B30" s="154" t="s">
        <v>221</v>
      </c>
      <c r="C30" s="155">
        <f t="shared" si="0"/>
        <v>26.87</v>
      </c>
      <c r="D30" s="155">
        <f>23.94+0.23+2.16+0.54</f>
        <v>26.87</v>
      </c>
      <c r="E30" s="155"/>
      <c r="F30" s="155"/>
    </row>
    <row r="31" spans="1:6" s="145" customFormat="1" ht="25.5" customHeight="1">
      <c r="A31" s="153" t="s">
        <v>222</v>
      </c>
      <c r="B31" s="154" t="s">
        <v>223</v>
      </c>
      <c r="C31" s="155">
        <f t="shared" si="0"/>
        <v>276.21</v>
      </c>
      <c r="D31" s="155">
        <v>19.2</v>
      </c>
      <c r="E31" s="155"/>
      <c r="F31" s="155">
        <v>257.01</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6"/>
  <sheetViews>
    <sheetView showGridLines="0" showZeros="0" workbookViewId="0" topLeftCell="A1">
      <selection activeCell="B20" sqref="B20"/>
    </sheetView>
  </sheetViews>
  <sheetFormatPr defaultColWidth="9.16015625" defaultRowHeight="12.75" customHeight="1"/>
  <cols>
    <col min="1" max="1" width="21.33203125" style="0" customWidth="1"/>
    <col min="2" max="2" width="40.5" style="0" customWidth="1"/>
    <col min="3" max="6" width="21.33203125" style="0" customWidth="1"/>
  </cols>
  <sheetData>
    <row r="1" ht="30" customHeight="1">
      <c r="A1" s="59" t="s">
        <v>23</v>
      </c>
    </row>
    <row r="2" spans="1:6" ht="28.5" customHeight="1">
      <c r="A2" s="82" t="s">
        <v>224</v>
      </c>
      <c r="B2" s="82"/>
      <c r="C2" s="82"/>
      <c r="D2" s="82"/>
      <c r="E2" s="82"/>
      <c r="F2" s="82"/>
    </row>
    <row r="3" ht="22.5" customHeight="1">
      <c r="F3" s="4" t="s">
        <v>46</v>
      </c>
    </row>
    <row r="4" spans="1:6" ht="22.5" customHeight="1">
      <c r="A4" s="84" t="s">
        <v>147</v>
      </c>
      <c r="B4" s="84" t="s">
        <v>148</v>
      </c>
      <c r="C4" s="84" t="s">
        <v>126</v>
      </c>
      <c r="D4" s="84" t="s">
        <v>149</v>
      </c>
      <c r="E4" s="84" t="s">
        <v>150</v>
      </c>
      <c r="F4" s="84" t="s">
        <v>152</v>
      </c>
    </row>
    <row r="5" spans="1:6" ht="15.75" customHeight="1">
      <c r="A5" s="70" t="s">
        <v>136</v>
      </c>
      <c r="B5" s="70" t="s">
        <v>136</v>
      </c>
      <c r="C5" s="70">
        <v>1</v>
      </c>
      <c r="D5" s="70">
        <v>2</v>
      </c>
      <c r="E5" s="70">
        <v>3</v>
      </c>
      <c r="F5" s="70" t="s">
        <v>136</v>
      </c>
    </row>
    <row r="6" spans="1:6" s="156" customFormat="1" ht="18.75" customHeight="1">
      <c r="A6" s="157">
        <v>2010301</v>
      </c>
      <c r="B6" s="158" t="s">
        <v>225</v>
      </c>
      <c r="C6" s="84">
        <f>D6+E6+F6</f>
        <v>1193.65</v>
      </c>
      <c r="D6" s="159">
        <f>828.25+93.71+66.77</f>
        <v>988.73</v>
      </c>
      <c r="E6" s="159">
        <v>204.92</v>
      </c>
      <c r="F6" s="16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cp:lastModifiedBy>
  <cp:lastPrinted>2018-06-07T08:36:30Z</cp:lastPrinted>
  <dcterms:created xsi:type="dcterms:W3CDTF">2018-01-09T01:56:11Z</dcterms:created>
  <dcterms:modified xsi:type="dcterms:W3CDTF">2019-06-03T08:28:28Z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