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1" activeTab="7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情况说明" sheetId="22" r:id="rId22"/>
  </sheets>
  <definedNames>
    <definedName name="_xlnm.Print_Area" localSheetId="3">'2'!$A$1:$D$30</definedName>
    <definedName name="_xlnm.Print_Titles" localSheetId="4">'3'!$1:$3</definedName>
    <definedName name="_xlnm.Print_Titles" localSheetId="5">'4'!$A:$A,'4'!$1:$5</definedName>
    <definedName name="_xlnm.Print_Titles" localSheetId="11">'10'!$1:$3</definedName>
    <definedName name="_xlnm.Print_Area" localSheetId="21">'情况说明'!$A$1:$A$11</definedName>
    <definedName name="_xlnm.Print_Titles" localSheetId="15">'14'!$1:$3</definedName>
    <definedName name="_xlnm.Print_Titles" localSheetId="7">'6'!$A:$B,'6'!$1:$6</definedName>
    <definedName name="_xlnm._FilterDatabase" localSheetId="1" hidden="1">'目录'!$A$1:$A$42</definedName>
    <definedName name="_xlnm._FilterDatabase" localSheetId="4" hidden="1">'3'!$A$3:$E$400</definedName>
  </definedNames>
  <calcPr fullCalcOnLoad="1"/>
</workbook>
</file>

<file path=xl/sharedStrings.xml><?xml version="1.0" encoding="utf-8"?>
<sst xmlns="http://schemas.openxmlformats.org/spreadsheetml/2006/main" count="942" uniqueCount="688">
  <si>
    <t>神木市2018年财政预算</t>
  </si>
  <si>
    <t>神木市财政局</t>
  </si>
  <si>
    <t>目    录</t>
  </si>
  <si>
    <t>一、一般公共预算报表</t>
  </si>
  <si>
    <t xml:space="preserve">  表1 2018年一般公共预算收入预算表</t>
  </si>
  <si>
    <t xml:space="preserve">  表2 2018年一般公共预算支出预算表</t>
  </si>
  <si>
    <t xml:space="preserve">  表3 2018年一般公共预算支出功能分类预算表</t>
  </si>
  <si>
    <t xml:space="preserve">  表4 2018年一般公共预算支出经济分类预算表</t>
  </si>
  <si>
    <t xml:space="preserve">  表5 2018年本级一般公共预算支出功能分类预算表</t>
  </si>
  <si>
    <t xml:space="preserve">  表6 2018年本级一般公共预算基本支出预算表</t>
  </si>
  <si>
    <t xml:space="preserve">  表7 2018年税收返还和转移支付预算表</t>
  </si>
  <si>
    <t xml:space="preserve">  表8 2018年政府一般债务情况表</t>
  </si>
  <si>
    <t>二、政府性基金预算报表</t>
  </si>
  <si>
    <t xml:space="preserve">  表9 2018年政府性基金收入预算表</t>
  </si>
  <si>
    <t xml:space="preserve">  表10 2018年政府性基金预算支出功能分类预算表</t>
  </si>
  <si>
    <t xml:space="preserve">  表11 2018年政府性基金预算支出经济分类预算表</t>
  </si>
  <si>
    <t xml:space="preserve">  表12 2018年政府性基金转移支付表</t>
  </si>
  <si>
    <t>三、2018年政府专项债务情况表</t>
  </si>
  <si>
    <t xml:space="preserve">  表13 2018年政府专项债务情况表</t>
  </si>
  <si>
    <t>四、国有资本经营预算报表</t>
  </si>
  <si>
    <t xml:space="preserve">  表14 2018年国有资本经营预算收入表</t>
  </si>
  <si>
    <t xml:space="preserve">  表15 2018年国有资本经营预算支出表</t>
  </si>
  <si>
    <t xml:space="preserve">  表16 2018年国有资本经营预算转移支付表</t>
  </si>
  <si>
    <t>五、社会保险基金预算报表</t>
  </si>
  <si>
    <t xml:space="preserve">  表17 2018年社会保险基金收入表</t>
  </si>
  <si>
    <t xml:space="preserve">  表18 2018年社会保险基金支出表</t>
  </si>
  <si>
    <t>六、一般公共预算安排的“三公经费”预算表</t>
  </si>
  <si>
    <t xml:space="preserve">  表19 2018年一般公共预算安排的“三公经费”预算表</t>
  </si>
  <si>
    <t>七、“三公经费”、转移支付及政府性债务情况说明</t>
  </si>
  <si>
    <t>2018年一般公共预算收入预算表</t>
  </si>
  <si>
    <t>表一</t>
  </si>
  <si>
    <t>单位：万元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</si>
  <si>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</si>
  <si>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2017年
执行数</t>
  </si>
  <si>
    <t>2018年
预算数</t>
  </si>
  <si>
    <t>预算数
比上年
±%</t>
  </si>
  <si>
    <t>一、税收收入</t>
  </si>
  <si>
    <t>　　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</si>
  <si>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</si>
  <si>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</si>
  <si>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</si>
  <si>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</si>
  <si>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</si>
  <si>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</si>
  <si>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</si>
  <si>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</si>
  <si>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</si>
  <si>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</si>
  <si>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</si>
  <si>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</si>
  <si>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</si>
  <si>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</si>
  <si>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</si>
  <si>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</si>
  <si>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</si>
  <si>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</si>
  <si>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三、上级补助收入</t>
  </si>
  <si>
    <t>四、债券转贷收入</t>
  </si>
  <si>
    <t>五、上年结转</t>
  </si>
  <si>
    <t>六、调入预算稳定调节基金</t>
  </si>
  <si>
    <t>七、调入资金</t>
  </si>
  <si>
    <t>收入总计</t>
  </si>
  <si>
    <t>2018年一般公共预算支出预算表</t>
  </si>
  <si>
    <t>表二</t>
  </si>
  <si>
    <t>项       目</t>
  </si>
  <si>
    <t>2017年
预算执行数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</si>
  <si>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</si>
  <si>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</si>
  <si>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</si>
  <si>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</si>
  <si>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</si>
  <si>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</si>
  <si>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</si>
  <si>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</si>
  <si>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</si>
  <si>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</si>
  <si>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</si>
  <si>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</si>
  <si>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</si>
  <si>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</si>
  <si>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</si>
  <si>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</si>
  <si>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</si>
  <si>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</si>
  <si>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十九、其他支出（类）</t>
  </si>
  <si>
    <t>二十、债务付息支出</t>
  </si>
  <si>
    <t>二十一、债务发行费用支出</t>
  </si>
  <si>
    <t>支出合计</t>
  </si>
  <si>
    <t>　上解上级支出</t>
  </si>
  <si>
    <t>　债券转贷支出</t>
  </si>
  <si>
    <t xml:space="preserve">  补助下级支出</t>
  </si>
  <si>
    <t xml:space="preserve">  结转下年支出</t>
  </si>
  <si>
    <t>支出总计</t>
  </si>
  <si>
    <t>2018年一般公共预算支出功能分类预算表</t>
  </si>
  <si>
    <t>表三</t>
  </si>
  <si>
    <t>功能科目编码</t>
  </si>
  <si>
    <t>功能科目名称</t>
  </si>
  <si>
    <t>2018年预算数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</si>
  <si>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</si>
  <si>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</si>
  <si>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</si>
  <si>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</si>
  <si>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</si>
  <si>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</si>
  <si>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其他人大事务支出</t>
  </si>
  <si>
    <t xml:space="preserve">  政协事务</t>
  </si>
  <si>
    <t xml:space="preserve">    政协会议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</si>
  <si>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</si>
  <si>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</si>
  <si>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</si>
  <si>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</si>
  <si>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专项业务活动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</si>
  <si>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</si>
  <si>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</si>
  <si>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</si>
  <si>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</si>
  <si>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</si>
  <si>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社会事业发展规划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</si>
  <si>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</si>
  <si>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</si>
  <si>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</si>
  <si>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</si>
  <si>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</si>
  <si>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财政事务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</si>
  <si>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</si>
  <si>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</si>
  <si>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</si>
  <si>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</si>
  <si>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</si>
  <si>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</si>
  <si>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纪检监察事务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</si>
  <si>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</si>
  <si>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</si>
  <si>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</si>
  <si>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</si>
  <si>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</si>
  <si>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</si>
  <si>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</si>
  <si>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</si>
  <si>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民族事务</t>
  </si>
  <si>
    <t xml:space="preserve">    其他民族事务支出</t>
  </si>
  <si>
    <t xml:space="preserve">  宗教事务</t>
  </si>
  <si>
    <t xml:space="preserve">    其他宗教事务支出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</si>
  <si>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</si>
  <si>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</si>
  <si>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</si>
  <si>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</si>
  <si>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</si>
  <si>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</si>
  <si>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</si>
  <si>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</si>
  <si>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</si>
  <si>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</si>
  <si>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</si>
  <si>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</si>
  <si>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</si>
  <si>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</si>
  <si>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</si>
  <si>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</si>
  <si>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</si>
  <si>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</si>
  <si>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</si>
  <si>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>公共安全支出</t>
  </si>
  <si>
    <t xml:space="preserve">  武装警察</t>
  </si>
  <si>
    <t xml:space="preserve">    消防</t>
  </si>
  <si>
    <t xml:space="preserve">  公安</t>
  </si>
  <si>
    <t xml:space="preserve">    治安管理</t>
  </si>
  <si>
    <t xml:space="preserve">    禁毒管理</t>
  </si>
  <si>
    <t xml:space="preserve">    道路交通管理</t>
  </si>
  <si>
    <t xml:space="preserve">    居民身份证管理</t>
  </si>
  <si>
    <t xml:space="preserve">    信息化建设</t>
  </si>
  <si>
    <t xml:space="preserve">    拘押收教场所管理</t>
  </si>
  <si>
    <t xml:space="preserve">    警犬繁育及训养</t>
  </si>
  <si>
    <t xml:space="preserve">    其他公安支出</t>
  </si>
  <si>
    <t xml:space="preserve">  检察</t>
  </si>
  <si>
    <t xml:space="preserve">  法院</t>
  </si>
  <si>
    <t xml:space="preserve">  司法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</si>
  <si>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</si>
  <si>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</si>
  <si>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</si>
  <si>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</si>
  <si>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</si>
  <si>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</si>
  <si>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</si>
  <si>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</si>
  <si>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</si>
  <si>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</si>
  <si>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</si>
  <si>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  高等职业教育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</si>
  <si>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</si>
  <si>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</si>
  <si>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</si>
  <si>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</si>
  <si>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</si>
  <si>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</si>
  <si>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</si>
  <si>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>科学技术支出</t>
  </si>
  <si>
    <t xml:space="preserve">  科学技术管理事务</t>
  </si>
  <si>
    <t xml:space="preserve">    其他科学技术管理事务支出</t>
  </si>
  <si>
    <t xml:space="preserve">  其他科学技术支出(款)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</si>
  <si>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</si>
  <si>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</si>
  <si>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</si>
  <si>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</si>
  <si>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</si>
  <si>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文化活动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</si>
  <si>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</si>
  <si>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</si>
  <si>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</si>
  <si>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</si>
  <si>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</si>
  <si>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</si>
  <si>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</si>
  <si>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体育训练</t>
  </si>
  <si>
    <t xml:space="preserve">    体育场馆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</si>
  <si>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</si>
  <si>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</si>
  <si>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</si>
  <si>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</si>
  <si>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</si>
  <si>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其他广播影视支出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</si>
  <si>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</si>
  <si>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</si>
  <si>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</si>
  <si>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</si>
  <si>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</si>
  <si>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</si>
  <si>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</si>
  <si>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</si>
  <si>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</si>
  <si>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</si>
  <si>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</si>
  <si>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</si>
  <si>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</si>
  <si>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</si>
  <si>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</si>
  <si>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其他行政事业单位离退休支出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</si>
  <si>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</si>
  <si>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</si>
  <si>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</si>
  <si>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</si>
  <si>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</si>
  <si>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</si>
  <si>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</si>
  <si>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</si>
  <si>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</si>
  <si>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</si>
  <si>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</si>
  <si>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</si>
  <si>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</si>
  <si>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残疾人就业和扶贫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</si>
  <si>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</si>
  <si>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</si>
  <si>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</si>
  <si>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</si>
  <si>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</si>
  <si>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</si>
  <si>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</si>
  <si>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</si>
  <si>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</si>
  <si>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</si>
  <si>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</si>
  <si>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</si>
  <si>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</si>
  <si>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</si>
  <si>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</si>
  <si>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</si>
  <si>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</si>
  <si>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</si>
  <si>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</si>
  <si>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</si>
  <si>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其他公共卫生支出</t>
  </si>
  <si>
    <t xml:space="preserve">  医疗保障</t>
  </si>
  <si>
    <t xml:space="preserve">    新型农村合作医疗</t>
  </si>
  <si>
    <t xml:space="preserve">    城乡医疗救助</t>
  </si>
  <si>
    <t xml:space="preserve">    其他医疗保障支出</t>
  </si>
  <si>
    <t xml:space="preserve">  中医药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</si>
  <si>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</si>
  <si>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</si>
  <si>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</si>
  <si>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</si>
  <si>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</si>
  <si>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</si>
  <si>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</si>
  <si>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</si>
  <si>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</si>
  <si>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</si>
  <si>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</si>
  <si>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</si>
  <si>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</si>
  <si>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</si>
  <si>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</si>
  <si>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其他自然生态保护支出</t>
  </si>
  <si>
    <t xml:space="preserve">  天然林保护</t>
  </si>
  <si>
    <t xml:space="preserve">    其他天然林保护支出</t>
  </si>
  <si>
    <t xml:space="preserve">  退耕还林</t>
  </si>
  <si>
    <t xml:space="preserve">    其他退耕还林支出</t>
  </si>
  <si>
    <t xml:space="preserve">  风沙荒漠治理</t>
  </si>
  <si>
    <t xml:space="preserve">    京津风沙源治理工程建设</t>
  </si>
  <si>
    <t xml:space="preserve">  能源节约利用(款)</t>
  </si>
  <si>
    <t xml:space="preserve">    能源节约利用(项)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</si>
  <si>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</si>
  <si>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</si>
  <si>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</si>
  <si>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</si>
  <si>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</si>
  <si>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市政公用行业市场监管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</si>
  <si>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</si>
  <si>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</si>
  <si>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</si>
  <si>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</si>
  <si>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</si>
  <si>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</si>
  <si>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</si>
  <si>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</si>
  <si>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</si>
  <si>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</si>
  <si>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</si>
  <si>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</si>
  <si>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农业生产资料与技术补贴</t>
  </si>
  <si>
    <t xml:space="preserve">    农业组织化与产业化经营</t>
  </si>
  <si>
    <t xml:space="preserve">    农村公益事业</t>
  </si>
  <si>
    <t xml:space="preserve">    农村道路建设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</si>
  <si>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</si>
  <si>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</si>
  <si>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</si>
  <si>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</si>
  <si>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</si>
  <si>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</si>
  <si>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森林生态效益补偿</t>
  </si>
  <si>
    <t xml:space="preserve">    林业自然保护区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</si>
  <si>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</si>
  <si>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</si>
  <si>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</si>
  <si>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</si>
  <si>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</si>
  <si>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</si>
  <si>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</si>
  <si>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</si>
  <si>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</si>
  <si>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</si>
  <si>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</si>
  <si>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</si>
  <si>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</si>
  <si>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防汛</t>
  </si>
  <si>
    <t xml:space="preserve">    抗旱</t>
  </si>
  <si>
    <t xml:space="preserve">    农田水利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</si>
  <si>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</si>
  <si>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</si>
  <si>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</si>
  <si>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</si>
  <si>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</si>
  <si>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</si>
  <si>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</si>
  <si>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扶贫事业机构</t>
  </si>
  <si>
    <t xml:space="preserve">    其他扶贫支出</t>
  </si>
  <si>
    <t xml:space="preserve">  农业综合开发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</si>
  <si>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</si>
  <si>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</si>
  <si>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</si>
  <si>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</si>
  <si>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</si>
  <si>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</si>
  <si>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</si>
  <si>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</si>
  <si>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</si>
  <si>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公路养护</t>
  </si>
  <si>
    <t xml:space="preserve">    公路和运输安全</t>
  </si>
  <si>
    <t xml:space="preserve">    公路运输管理</t>
  </si>
  <si>
    <t xml:space="preserve">    航务管理</t>
  </si>
  <si>
    <t xml:space="preserve">    其他公路水路运输支出</t>
  </si>
  <si>
    <t xml:space="preserve">  其他交通运输支出(款)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</si>
  <si>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</si>
  <si>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</si>
  <si>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</si>
  <si>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</si>
  <si>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其他资源勘探业支出</t>
  </si>
  <si>
    <t xml:space="preserve">  安全生产监管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</si>
  <si>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</si>
  <si>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</si>
  <si>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</si>
  <si>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</si>
  <si>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</si>
  <si>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</si>
  <si>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</si>
  <si>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</si>
  <si>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</si>
  <si>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</si>
  <si>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>金融支出</t>
  </si>
  <si>
    <t xml:space="preserve">  其他金融支出(款)</t>
  </si>
  <si>
    <t xml:space="preserve">    其他金融支出(项)</t>
  </si>
  <si>
    <t>援助其他地区支出</t>
  </si>
  <si>
    <t xml:space="preserve">  其他支出</t>
  </si>
  <si>
    <t>国土海洋气象等支出</t>
  </si>
  <si>
    <t xml:space="preserve">  国土资源事务</t>
  </si>
  <si>
    <t xml:space="preserve">    地质灾害防治</t>
  </si>
  <si>
    <t xml:space="preserve">    土地资源储备支出</t>
  </si>
  <si>
    <t xml:space="preserve">    地质矿产资源利用与保护</t>
  </si>
  <si>
    <t xml:space="preserve">    其他国土资源事务支出</t>
  </si>
  <si>
    <t xml:space="preserve">  气象事务</t>
  </si>
  <si>
    <t xml:space="preserve">    气象装备保障维护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</si>
  <si>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</si>
  <si>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</si>
  <si>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</si>
  <si>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</si>
  <si>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</si>
  <si>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</si>
  <si>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</si>
  <si>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</si>
  <si>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</si>
  <si>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</si>
  <si>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其他粮油事务支出</t>
  </si>
  <si>
    <t xml:space="preserve">  物资事务</t>
  </si>
  <si>
    <t xml:space="preserve">    其他物资事务支出</t>
  </si>
  <si>
    <t xml:space="preserve">  重要商品储备</t>
  </si>
  <si>
    <t xml:space="preserve">    食盐储备</t>
  </si>
  <si>
    <t xml:space="preserve">    其他重要商品储备支出</t>
  </si>
  <si>
    <t>债务付息支出</t>
  </si>
  <si>
    <t xml:space="preserve">  地方政府一般债务付息支出</t>
  </si>
  <si>
    <t xml:space="preserve">    地方政府一般债务付息支出</t>
  </si>
  <si>
    <t>公共财政支出合计</t>
  </si>
  <si>
    <t>2018年一般公共预算支出经济分类预算表</t>
  </si>
  <si>
    <t>表四</t>
  </si>
  <si>
    <t>科目名称</t>
  </si>
  <si>
    <t>合计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</si>
  <si>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</si>
  <si>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</si>
  <si>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</si>
  <si>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</si>
  <si>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</si>
  <si>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</si>
  <si>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</si>
  <si>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</si>
  <si>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</si>
  <si>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</si>
  <si>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</si>
  <si>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</si>
  <si>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</si>
  <si>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</si>
  <si>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</si>
  <si>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工资奖金津补贴</t>
  </si>
  <si>
    <t>社保保障缴费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</si>
  <si>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</si>
  <si>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</si>
  <si>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</si>
  <si>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</si>
  <si>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</si>
  <si>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</si>
  <si>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</si>
  <si>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</si>
  <si>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</si>
  <si>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</si>
  <si>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</si>
  <si>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</si>
  <si>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</si>
  <si>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</si>
  <si>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</si>
  <si>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</si>
  <si>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</si>
  <si>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</si>
  <si>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</si>
  <si>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</si>
  <si>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</si>
  <si>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</si>
  <si>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</si>
  <si>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</si>
  <si>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</si>
  <si>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</si>
  <si>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</si>
  <si>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</si>
  <si>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</si>
  <si>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</si>
  <si>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</si>
  <si>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</si>
  <si>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</si>
  <si>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其他对个人和家庭的补助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</si>
  <si>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</si>
  <si>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</si>
  <si>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</si>
  <si>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</si>
  <si>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</si>
  <si>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</si>
  <si>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</si>
  <si>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</si>
  <si>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</si>
  <si>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</si>
  <si>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</si>
  <si>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</si>
  <si>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</si>
  <si>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</si>
  <si>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</si>
  <si>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2018年本级一般公共预算支出功能分类预算表</t>
  </si>
  <si>
    <t>表五</t>
  </si>
  <si>
    <t>2018年本级一般公共预算基本支出预算表</t>
  </si>
  <si>
    <t>2018年本级一般公共预算基本支出预算表出预算表</t>
  </si>
  <si>
    <t>表六</t>
  </si>
  <si>
    <t>科目编码</t>
  </si>
  <si>
    <t>政府经济分类</t>
  </si>
  <si>
    <t>机关工资福利支出小计</t>
  </si>
  <si>
    <t>社会保障缴费</t>
  </si>
  <si>
    <t>机关商品和服务支出小计</t>
  </si>
  <si>
    <t>对事业单位经常性补助小计</t>
  </si>
  <si>
    <t>对个人和家庭的补助小计</t>
  </si>
  <si>
    <t>其他对个人和家庭补助</t>
  </si>
  <si>
    <t>**</t>
  </si>
  <si>
    <t>2018年税收返还和转移支付预算表</t>
  </si>
  <si>
    <t>表七</t>
  </si>
  <si>
    <t>项        目</t>
  </si>
  <si>
    <t>一、税收返还</t>
  </si>
  <si>
    <t>二、一般性转移支付</t>
  </si>
  <si>
    <t xml:space="preserve">   均衡性转移支付支出</t>
  </si>
  <si>
    <t xml:space="preserve">   革命老区转移支付支出</t>
  </si>
  <si>
    <t xml:space="preserve">   县级基本财力保障机制奖补资金支出</t>
  </si>
  <si>
    <t xml:space="preserve">   成品油价税费改革转移支付支出</t>
  </si>
  <si>
    <t xml:space="preserve">   义务教育等转移支付支出</t>
  </si>
  <si>
    <t xml:space="preserve">   新型农村合作医疗等转移支付支出</t>
  </si>
  <si>
    <t xml:space="preserve">   产粮油大县奖励资金支出</t>
  </si>
  <si>
    <t xml:space="preserve">   重点生态功能区转移支付支出</t>
  </si>
  <si>
    <t xml:space="preserve">   固定数额补助支出</t>
  </si>
  <si>
    <t xml:space="preserve">   其他一般性转移支付支出</t>
  </si>
  <si>
    <t>三、专项转移支付</t>
  </si>
  <si>
    <t>2018年政府一般债务情况表</t>
  </si>
  <si>
    <t>表八</t>
  </si>
  <si>
    <t>项目</t>
  </si>
  <si>
    <t>2017年债务限额</t>
  </si>
  <si>
    <t>债券债务</t>
  </si>
  <si>
    <t>长城沿线生态治理德国复兴银行贷款</t>
  </si>
  <si>
    <t>2018年政府性基金收入预算表</t>
  </si>
  <si>
    <t>表九</t>
  </si>
  <si>
    <t>国有土地使用权出让收入</t>
  </si>
  <si>
    <t>城市基础设施配套费收入</t>
  </si>
  <si>
    <t>地方政府性基金收入合计</t>
  </si>
  <si>
    <t>上级财政补助收入</t>
  </si>
  <si>
    <t>2018年政府性基金预算支出功能分类预算表</t>
  </si>
  <si>
    <t>表十</t>
  </si>
  <si>
    <t xml:space="preserve">  国有土地使用权出让收入及对应专项债务收入安排的支出</t>
  </si>
  <si>
    <t xml:space="preserve">    征地和拆迁补偿支出</t>
  </si>
  <si>
    <t xml:space="preserve">    其他国有土地使用权出让收入安排的支出</t>
  </si>
  <si>
    <t xml:space="preserve">  城市基础设施配套费及对应专项债务收入安排的支出</t>
  </si>
  <si>
    <t xml:space="preserve">    城市公共设施</t>
  </si>
  <si>
    <t xml:space="preserve">    支    出    总    计</t>
  </si>
  <si>
    <t>2018年政府性基金预算支出经济分类预算表</t>
  </si>
  <si>
    <t>表十一</t>
  </si>
  <si>
    <t>2018年政府性基金转移支付表</t>
  </si>
  <si>
    <t>表十二</t>
  </si>
  <si>
    <t>项    目</t>
  </si>
  <si>
    <t>预算数</t>
  </si>
  <si>
    <t>备注</t>
  </si>
  <si>
    <t xml:space="preserve">  国家电影事业发展专项资金支出</t>
  </si>
  <si>
    <t xml:space="preserve">  小型水库移民扶助基金支出</t>
  </si>
  <si>
    <t xml:space="preserve">  大中型水库移民后期扶持基金支出</t>
  </si>
  <si>
    <t xml:space="preserve">  新增建设用地土地有偿事业费安排的支出</t>
  </si>
  <si>
    <t xml:space="preserve">  彩票公益金安排的支出</t>
  </si>
  <si>
    <t>合    计</t>
  </si>
  <si>
    <t>注：我市没有政府性基金转移支付。</t>
  </si>
  <si>
    <t>2018年政府专项债务情况表</t>
  </si>
  <si>
    <t>表十三</t>
  </si>
  <si>
    <t>债务限额</t>
  </si>
  <si>
    <t>债务余额</t>
  </si>
  <si>
    <t>注：我市没有政府专项债务。</t>
  </si>
  <si>
    <t>2018年国有资本经营预算收入表</t>
  </si>
  <si>
    <t>表十四</t>
  </si>
  <si>
    <t>预算科目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</si>
  <si>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</si>
  <si>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</si>
  <si>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</si>
  <si>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</si>
  <si>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</si>
  <si>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</si>
  <si>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</si>
  <si>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</si>
  <si>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</si>
  <si>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</si>
  <si>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</si>
  <si>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</si>
  <si>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</si>
  <si>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</si>
  <si>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</si>
  <si>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</si>
  <si>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</si>
  <si>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</si>
  <si>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</si>
  <si>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</si>
  <si>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</si>
  <si>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</si>
  <si>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</si>
  <si>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</si>
  <si>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</si>
  <si>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</si>
  <si>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</si>
  <si>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</si>
  <si>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</si>
  <si>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</si>
  <si>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</si>
  <si>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</si>
  <si>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</si>
  <si>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</si>
  <si>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</si>
  <si>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</si>
  <si>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</si>
  <si>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</si>
  <si>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</si>
  <si>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</si>
  <si>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</si>
  <si>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</si>
  <si>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</si>
  <si>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</si>
  <si>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</si>
  <si>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</si>
  <si>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</si>
  <si>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</si>
  <si>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</si>
  <si>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</si>
  <si>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</si>
  <si>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注：我市未编制国有资本经营预算。</t>
  </si>
  <si>
    <t>2018年国有资本经营预算支出表</t>
  </si>
  <si>
    <t>表十五</t>
  </si>
  <si>
    <t/>
  </si>
  <si>
    <t>国有资本经营支出</t>
  </si>
  <si>
    <t xml:space="preserve">  补充全国社会保障基金</t>
  </si>
  <si>
    <t xml:space="preserve">    国有资本经营预算补充社保基金支出</t>
  </si>
  <si>
    <t>国有资本经营预算支出</t>
  </si>
  <si>
    <t>　解决历史遗留问题及改革成本支出</t>
  </si>
  <si>
    <t>　　厂办大集体改革支出</t>
  </si>
  <si>
    <t>　　"三供一业"移交补助支出</t>
  </si>
  <si>
    <t>　　国有企业办职教幼教补助支出</t>
  </si>
  <si>
    <t>　　国有企业办公共服务机构移交补助支出</t>
  </si>
  <si>
    <t>　　国有企业退休人员社会化管理补助支出</t>
  </si>
  <si>
    <t>　　国有企业棚户区改造支出</t>
  </si>
  <si>
    <t>　　国有企业改革成本支出</t>
  </si>
  <si>
    <t>　　离休干部医药费补助支出</t>
  </si>
  <si>
    <t>　　其他解决历史遗留问题及改革成本支出</t>
  </si>
  <si>
    <t>　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</si>
  <si>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</si>
  <si>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</si>
  <si>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</si>
  <si>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</si>
  <si>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</si>
  <si>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</si>
  <si>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</si>
  <si>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>　　其他国有企业资本金注入</t>
  </si>
  <si>
    <t>　国有企业政策性补贴(款)</t>
  </si>
  <si>
    <t>　　国有企业政策性补贴(项)</t>
  </si>
  <si>
    <t>　金融国有资本经营预算支出</t>
  </si>
  <si>
    <t>　　资本性支出</t>
  </si>
  <si>
    <t>　　改革性支出</t>
  </si>
  <si>
    <t>　　其他金融国有资本经营预算支出</t>
  </si>
  <si>
    <t>　其他国有资本经营预算支出(款)</t>
  </si>
  <si>
    <t>　　其他国有资本经营预算支出(项)</t>
  </si>
  <si>
    <t>2018年国有资本经营预算转移支付表</t>
  </si>
  <si>
    <t>表十六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</si>
  <si>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</si>
  <si>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</si>
  <si>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</si>
  <si>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</si>
  <si>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</si>
  <si>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</si>
  <si>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</si>
  <si>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</si>
  <si>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</si>
  <si>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2018年社会保险基金收入表</t>
  </si>
  <si>
    <t>表十七</t>
  </si>
  <si>
    <t>一、收入</t>
  </si>
  <si>
    <t xml:space="preserve">   其中:1.保险费收入</t>
  </si>
  <si>
    <t xml:space="preserve">        2.投资收益</t>
  </si>
  <si>
    <t xml:space="preserve">        3.财政补贴收入</t>
  </si>
  <si>
    <t xml:space="preserve">        4.其他收入</t>
  </si>
  <si>
    <t xml:space="preserve">        5.转移收入</t>
  </si>
  <si>
    <t>注：我市未编制社会保险基金预算。</t>
  </si>
  <si>
    <t>2018年社会保险基金支出表</t>
  </si>
  <si>
    <t>表十八</t>
  </si>
  <si>
    <t>二、支出</t>
  </si>
  <si>
    <t xml:space="preserve">   其中:1.社会保险待遇支出</t>
  </si>
  <si>
    <t xml:space="preserve">        2.其他支出</t>
  </si>
  <si>
    <t xml:space="preserve">        3.转移支出</t>
  </si>
  <si>
    <t>2018年一般公共预算安排的“三公经费”预算表</t>
  </si>
  <si>
    <t>表十九</t>
  </si>
  <si>
    <t>一般公共预算安排的“三公”经费预算</t>
  </si>
  <si>
    <t>公务接待费
控制数</t>
  </si>
  <si>
    <t>公务用车购置及运行维护费</t>
  </si>
  <si>
    <t>小计</t>
  </si>
  <si>
    <t>公务用车购置费</t>
  </si>
  <si>
    <t>关于2018年“三公经费”预算
安排情况的说明</t>
  </si>
  <si>
    <t xml:space="preserve">    2017年“三公”经费支出3121.65万元，2018年部门预算单位填报数2520.25万元，较上年下降，主要原因是法院、检察院上划。有关“三公经费”预算情况说明如下：
    1、安排公务车运行维护费1633.04万元，公务用车购置费38万元；
    2、公务接待费支出，部门预算中不单独安排，由单位在公用经费中按照规定的比例列支，但不得突破上年支出数；
    3、未安排因公出国（境）费。</t>
  </si>
  <si>
    <t>关于2018年地方一般公共预算转移支付资金
安排情况的说明</t>
  </si>
  <si>
    <t xml:space="preserve">    2018年共安排财力性转移支付资金7776.36万元，其中：农村税改革转移支付资金6835.25万元。</t>
  </si>
  <si>
    <t>关于2018年政府债务情况的说明</t>
  </si>
  <si>
    <t xml:space="preserve">    2018年年初政府债务共计178117万元，与上年持平，其中：债券债务177479万元；长城沿线生态治理德国复兴银行贷款638万元。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</si>
</sst>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;_ᰀ"/>
  </numFmts>
  <fonts count="71">
    <font>
      <sz val="12"/>
      <name val="宋体"/>
      <family val="0"/>
    </font>
    <font>
      <sz val="18"/>
      <name val="方正小标宋简体"/>
      <family val="4"/>
    </font>
    <font>
      <b/>
      <sz val="20"/>
      <name val="宋体"/>
      <family val="0"/>
    </font>
    <font>
      <sz val="16"/>
      <name val="仿宋_GB2312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0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10"/>
      <name val="Arial"/>
      <family val="2"/>
    </font>
    <font>
      <b/>
      <sz val="11"/>
      <name val="黑体"/>
      <family val="3"/>
    </font>
    <font>
      <sz val="14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1"/>
      <name val="黑体"/>
      <family val="3"/>
    </font>
    <font>
      <sz val="24"/>
      <name val="方正小标宋简体"/>
      <family val="4"/>
    </font>
    <font>
      <sz val="17"/>
      <name val="黑体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 Light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7" borderId="2" applyNumberFormat="0" applyFont="0" applyAlignment="0" applyProtection="0"/>
    <xf numFmtId="0" fontId="53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3" fillId="9" borderId="0" applyNumberFormat="0" applyBorder="0" applyAlignment="0" applyProtection="0"/>
    <xf numFmtId="0" fontId="55" fillId="0" borderId="4" applyNumberFormat="0" applyFill="0" applyAlignment="0" applyProtection="0"/>
    <xf numFmtId="0" fontId="53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24" fillId="0" borderId="0" applyBorder="0">
      <alignment/>
      <protection/>
    </xf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0" fillId="0" borderId="0">
      <alignment/>
      <protection/>
    </xf>
    <xf numFmtId="0" fontId="67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24" fillId="0" borderId="0" applyBorder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 vertical="center"/>
      <protection/>
    </xf>
  </cellStyleXfs>
  <cellXfs count="214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68" applyFont="1" applyFill="1" applyAlignment="1">
      <alignment horizontal="right" vertical="center"/>
      <protection/>
    </xf>
    <xf numFmtId="176" fontId="5" fillId="0" borderId="13" xfId="68" applyNumberFormat="1" applyFont="1" applyFill="1" applyBorder="1" applyAlignment="1">
      <alignment horizontal="center" vertical="center"/>
      <protection/>
    </xf>
    <xf numFmtId="176" fontId="5" fillId="0" borderId="13" xfId="68" applyNumberFormat="1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3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left" vertical="center"/>
      <protection/>
    </xf>
    <xf numFmtId="3" fontId="7" fillId="0" borderId="13" xfId="0" applyNumberFormat="1" applyFont="1" applyFill="1" applyBorder="1" applyAlignment="1" applyProtection="1">
      <alignment horizontal="left" vertical="center"/>
      <protection/>
    </xf>
    <xf numFmtId="3" fontId="6" fillId="0" borderId="13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1" fillId="0" borderId="13" xfId="0" applyFont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68" applyFont="1" applyFill="1">
      <alignment/>
      <protection/>
    </xf>
    <xf numFmtId="0" fontId="4" fillId="0" borderId="0" xfId="68" applyFill="1">
      <alignment/>
      <protection/>
    </xf>
    <xf numFmtId="49" fontId="1" fillId="0" borderId="0" xfId="68" applyNumberFormat="1" applyFont="1" applyFill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20" xfId="68" applyNumberFormat="1" applyFont="1" applyFill="1" applyBorder="1" applyAlignment="1">
      <alignment horizontal="center" vertical="center" wrapText="1"/>
      <protection/>
    </xf>
    <xf numFmtId="49" fontId="5" fillId="0" borderId="13" xfId="68" applyNumberFormat="1" applyFont="1" applyFill="1" applyBorder="1" applyAlignment="1">
      <alignment horizontal="center" vertical="center" wrapText="1"/>
      <protection/>
    </xf>
    <xf numFmtId="0" fontId="4" fillId="0" borderId="13" xfId="68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13" xfId="68" applyNumberFormat="1" applyFont="1" applyFill="1" applyBorder="1" applyAlignment="1" applyProtection="1">
      <alignment horizontal="right" vertical="center"/>
      <protection/>
    </xf>
    <xf numFmtId="0" fontId="4" fillId="0" borderId="13" xfId="68" applyFont="1" applyFill="1" applyBorder="1">
      <alignment/>
      <protection/>
    </xf>
    <xf numFmtId="49" fontId="5" fillId="0" borderId="19" xfId="68" applyNumberFormat="1" applyFont="1" applyFill="1" applyBorder="1" applyAlignment="1" applyProtection="1">
      <alignment horizontal="left" vertical="center"/>
      <protection/>
    </xf>
    <xf numFmtId="0" fontId="5" fillId="0" borderId="13" xfId="68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49" fontId="4" fillId="0" borderId="0" xfId="68" applyNumberFormat="1" applyFill="1">
      <alignment/>
      <protection/>
    </xf>
    <xf numFmtId="49" fontId="4" fillId="0" borderId="0" xfId="68" applyNumberFormat="1" applyFont="1" applyFill="1">
      <alignment/>
      <protection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4" fillId="0" borderId="0" xfId="68" applyFill="1" applyAlignment="1">
      <alignment vertical="center"/>
      <protection/>
    </xf>
    <xf numFmtId="0" fontId="1" fillId="0" borderId="0" xfId="68" applyNumberFormat="1" applyFont="1" applyFill="1" applyAlignment="1">
      <alignment horizontal="center" vertical="center" wrapText="1"/>
      <protection/>
    </xf>
    <xf numFmtId="176" fontId="5" fillId="0" borderId="13" xfId="68" applyNumberFormat="1" applyFont="1" applyFill="1" applyBorder="1" applyAlignment="1">
      <alignment horizontal="left" vertical="center"/>
      <protection/>
    </xf>
    <xf numFmtId="176" fontId="4" fillId="0" borderId="0" xfId="68" applyNumberFormat="1" applyFill="1">
      <alignment/>
      <protection/>
    </xf>
    <xf numFmtId="176" fontId="4" fillId="0" borderId="13" xfId="68" applyNumberFormat="1" applyFont="1" applyFill="1" applyBorder="1" applyAlignment="1">
      <alignment horizontal="left" vertical="center" indent="1"/>
      <protection/>
    </xf>
    <xf numFmtId="176" fontId="4" fillId="0" borderId="13" xfId="6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177" fontId="7" fillId="0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 shrinkToFit="1"/>
    </xf>
    <xf numFmtId="176" fontId="17" fillId="0" borderId="0" xfId="0" applyNumberFormat="1" applyFont="1" applyFill="1" applyBorder="1" applyAlignment="1">
      <alignment horizontal="right" vertical="center" wrapText="1" shrinkToFit="1"/>
    </xf>
    <xf numFmtId="176" fontId="15" fillId="0" borderId="0" xfId="0" applyNumberFormat="1" applyFont="1" applyFill="1" applyBorder="1" applyAlignment="1">
      <alignment horizontal="right" vertical="center" wrapText="1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/>
    </xf>
    <xf numFmtId="178" fontId="4" fillId="0" borderId="13" xfId="0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right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6" fontId="19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4" fontId="13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/>
    </xf>
    <xf numFmtId="4" fontId="7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67" applyFont="1" applyFill="1" applyAlignment="1" applyProtection="1">
      <alignment horizontal="center" vertical="center"/>
      <protection/>
    </xf>
    <xf numFmtId="0" fontId="69" fillId="0" borderId="0" xfId="0" applyNumberFormat="1" applyFont="1" applyFill="1" applyAlignment="1">
      <alignment horizontal="left" vertical="center"/>
    </xf>
    <xf numFmtId="0" fontId="24" fillId="0" borderId="0" xfId="67" applyNumberFormat="1" applyFont="1" applyFill="1" applyAlignment="1">
      <alignment vertical="center"/>
      <protection/>
    </xf>
    <xf numFmtId="0" fontId="4" fillId="0" borderId="0" xfId="67" applyNumberFormat="1" applyFont="1" applyFill="1" applyAlignment="1">
      <alignment horizontal="right" vertical="center"/>
      <protection/>
    </xf>
    <xf numFmtId="0" fontId="5" fillId="0" borderId="21" xfId="67" applyFont="1" applyFill="1" applyBorder="1" applyAlignment="1" applyProtection="1">
      <alignment horizontal="center" vertical="center"/>
      <protection locked="0"/>
    </xf>
    <xf numFmtId="0" fontId="5" fillId="0" borderId="20" xfId="67" applyFont="1" applyFill="1" applyBorder="1" applyAlignment="1" applyProtection="1">
      <alignment horizontal="center" vertical="center" wrapText="1"/>
      <protection locked="0"/>
    </xf>
    <xf numFmtId="0" fontId="5" fillId="0" borderId="21" xfId="67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center" vertical="center"/>
    </xf>
    <xf numFmtId="176" fontId="4" fillId="0" borderId="13" xfId="49" applyNumberFormat="1" applyFont="1" applyFill="1" applyBorder="1" applyAlignment="1" applyProtection="1">
      <alignment horizontal="center" vertical="center"/>
      <protection locked="0"/>
    </xf>
    <xf numFmtId="10" fontId="4" fillId="0" borderId="13" xfId="49" applyNumberFormat="1" applyFont="1" applyFill="1" applyBorder="1" applyAlignment="1" applyProtection="1">
      <alignment horizontal="right" vertical="center"/>
      <protection locked="0"/>
    </xf>
    <xf numFmtId="176" fontId="70" fillId="0" borderId="13" xfId="49" applyNumberFormat="1" applyFont="1" applyFill="1" applyBorder="1" applyAlignment="1" applyProtection="1">
      <alignment horizontal="center" vertical="center"/>
      <protection locked="0"/>
    </xf>
    <xf numFmtId="0" fontId="25" fillId="0" borderId="13" xfId="67" applyFont="1" applyFill="1" applyBorder="1" applyAlignment="1" applyProtection="1">
      <alignment horizontal="center" vertical="center"/>
      <protection locked="0"/>
    </xf>
    <xf numFmtId="176" fontId="5" fillId="0" borderId="13" xfId="67" applyNumberFormat="1" applyFont="1" applyFill="1" applyBorder="1" applyAlignment="1">
      <alignment horizontal="center" vertical="center"/>
      <protection/>
    </xf>
    <xf numFmtId="1" fontId="5" fillId="0" borderId="16" xfId="67" applyNumberFormat="1" applyFont="1" applyFill="1" applyBorder="1" applyAlignment="1" applyProtection="1">
      <alignment horizontal="center" vertical="center"/>
      <protection locked="0"/>
    </xf>
    <xf numFmtId="10" fontId="5" fillId="0" borderId="13" xfId="49" applyNumberFormat="1" applyFont="1" applyFill="1" applyBorder="1" applyAlignment="1" applyProtection="1">
      <alignment horizontal="right" vertical="center"/>
      <protection locked="0"/>
    </xf>
    <xf numFmtId="0" fontId="25" fillId="0" borderId="13" xfId="67" applyFont="1" applyFill="1" applyBorder="1" applyAlignment="1" applyProtection="1">
      <alignment horizontal="left" vertical="center"/>
      <protection locked="0"/>
    </xf>
    <xf numFmtId="0" fontId="5" fillId="0" borderId="13" xfId="67" applyFont="1" applyFill="1" applyBorder="1" applyAlignment="1">
      <alignment horizontal="center" vertical="center"/>
      <protection/>
    </xf>
    <xf numFmtId="177" fontId="5" fillId="0" borderId="13" xfId="49" applyNumberFormat="1" applyFont="1" applyFill="1" applyBorder="1" applyAlignment="1" applyProtection="1">
      <alignment horizontal="right" vertical="center"/>
      <protection locked="0"/>
    </xf>
    <xf numFmtId="0" fontId="4" fillId="0" borderId="13" xfId="67" applyFont="1" applyFill="1" applyBorder="1" applyAlignment="1" applyProtection="1">
      <alignment horizontal="right"/>
      <protection locked="0"/>
    </xf>
    <xf numFmtId="0" fontId="69" fillId="0" borderId="0" xfId="0" applyFont="1" applyFill="1" applyAlignment="1">
      <alignment horizontal="left" vertical="center"/>
    </xf>
    <xf numFmtId="0" fontId="24" fillId="0" borderId="0" xfId="67" applyFont="1" applyFill="1">
      <alignment/>
      <protection/>
    </xf>
    <xf numFmtId="0" fontId="4" fillId="0" borderId="0" xfId="67" applyFont="1" applyFill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left" vertical="center"/>
      <protection/>
    </xf>
    <xf numFmtId="10" fontId="5" fillId="0" borderId="13" xfId="67" applyNumberFormat="1" applyFont="1" applyFill="1" applyBorder="1" applyAlignment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left" vertical="center"/>
      <protection/>
    </xf>
    <xf numFmtId="3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10" fontId="4" fillId="0" borderId="13" xfId="67" applyNumberFormat="1" applyFont="1" applyFill="1" applyBorder="1" applyAlignment="1">
      <alignment horizontal="center" vertical="center"/>
      <protection/>
    </xf>
    <xf numFmtId="1" fontId="9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1" fontId="5" fillId="0" borderId="13" xfId="67" applyNumberFormat="1" applyFont="1" applyFill="1" applyBorder="1" applyAlignment="1">
      <alignment horizontal="center" vertical="center"/>
      <protection/>
    </xf>
    <xf numFmtId="1" fontId="5" fillId="0" borderId="13" xfId="67" applyNumberFormat="1" applyFont="1" applyFill="1" applyBorder="1" applyAlignment="1" applyProtection="1">
      <alignment horizontal="center" vertical="center"/>
      <protection/>
    </xf>
    <xf numFmtId="1" fontId="4" fillId="0" borderId="13" xfId="67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35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57" fontId="31" fillId="0" borderId="0" xfId="0" applyNumberFormat="1" applyFont="1" applyAlignment="1">
      <alignment horizont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2010预算草案（人代会附表1）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西安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3232" xfId="67"/>
    <cellStyle name="常规 2" xfId="68"/>
    <cellStyle name="常规 4" xfId="69"/>
    <cellStyle name="常规_8月财政收入测算表1" xfId="70"/>
    <cellStyle name="常规_2015年度低压建设项目计划样表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workbookViewId="0" topLeftCell="A4">
      <selection activeCell="J16" sqref="J16"/>
    </sheetView>
  </sheetViews>
  <sheetFormatPr defaultColWidth="9.00390625" defaultRowHeight="14.25"/>
  <cols>
    <col min="1" max="8" width="8.375" style="0" customWidth="1"/>
  </cols>
  <sheetData>
    <row r="3" spans="7:8" ht="14.25">
      <c r="G3" s="60"/>
      <c r="H3" s="60"/>
    </row>
    <row r="6" spans="1:9" ht="47.25" customHeight="1">
      <c r="A6" s="210" t="s">
        <v>0</v>
      </c>
      <c r="B6" s="210"/>
      <c r="C6" s="210"/>
      <c r="D6" s="210"/>
      <c r="E6" s="210"/>
      <c r="F6" s="210"/>
      <c r="G6" s="210"/>
      <c r="H6" s="210"/>
      <c r="I6" s="210"/>
    </row>
    <row r="7" spans="1:9" ht="47.25" customHeight="1">
      <c r="A7" s="211"/>
      <c r="B7" s="211"/>
      <c r="C7" s="211"/>
      <c r="D7" s="211"/>
      <c r="E7" s="211"/>
      <c r="F7" s="211"/>
      <c r="G7" s="211"/>
      <c r="H7" s="211"/>
      <c r="I7" s="211"/>
    </row>
    <row r="37" spans="1:9" ht="24" customHeight="1">
      <c r="A37" s="212" t="s">
        <v>1</v>
      </c>
      <c r="B37" s="212"/>
      <c r="C37" s="212"/>
      <c r="D37" s="212"/>
      <c r="E37" s="212"/>
      <c r="F37" s="212"/>
      <c r="G37" s="212"/>
      <c r="H37" s="212"/>
      <c r="I37" s="212"/>
    </row>
    <row r="38" spans="1:9" ht="24" customHeight="1">
      <c r="A38" s="213">
        <v>43160</v>
      </c>
      <c r="B38" s="212"/>
      <c r="C38" s="212"/>
      <c r="D38" s="212"/>
      <c r="E38" s="212"/>
      <c r="F38" s="212"/>
      <c r="G38" s="212"/>
      <c r="H38" s="212"/>
      <c r="I38" s="212"/>
    </row>
  </sheetData>
  <sheetProtection/>
  <mergeCells count="4">
    <mergeCell ref="A6:I6"/>
    <mergeCell ref="A7:I7"/>
    <mergeCell ref="A37:I37"/>
    <mergeCell ref="A38:I38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26.375" style="55" customWidth="1"/>
    <col min="2" max="5" width="13.125" style="55" customWidth="1"/>
    <col min="6" max="16384" width="9.00390625" style="55" customWidth="1"/>
  </cols>
  <sheetData>
    <row r="1" spans="1:5" s="55" customFormat="1" ht="53.25" customHeight="1">
      <c r="A1" s="52" t="s">
        <v>521</v>
      </c>
      <c r="B1" s="52"/>
      <c r="C1" s="52"/>
      <c r="D1" s="52"/>
      <c r="E1" s="52"/>
    </row>
    <row r="2" spans="1:5" s="55" customFormat="1" ht="32.25" customHeight="1">
      <c r="A2" s="53" t="s">
        <v>522</v>
      </c>
      <c r="B2" s="54"/>
      <c r="E2" s="56" t="s">
        <v>31</v>
      </c>
    </row>
    <row r="3" spans="1:5" s="55" customFormat="1" ht="42" customHeight="1">
      <c r="A3" s="107" t="s">
        <v>523</v>
      </c>
      <c r="B3" s="108" t="s">
        <v>524</v>
      </c>
      <c r="C3" s="108" t="s">
        <v>424</v>
      </c>
      <c r="D3" s="58" t="s">
        <v>525</v>
      </c>
      <c r="E3" s="108" t="s">
        <v>526</v>
      </c>
    </row>
    <row r="4" spans="1:5" s="55" customFormat="1" ht="36" customHeight="1">
      <c r="A4" s="109" t="s">
        <v>424</v>
      </c>
      <c r="B4" s="109">
        <v>187740</v>
      </c>
      <c r="C4" s="110">
        <f>SUM(D4:E4)</f>
        <v>178117</v>
      </c>
      <c r="D4" s="110">
        <v>177479</v>
      </c>
      <c r="E4" s="110">
        <v>638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6" sqref="A6"/>
    </sheetView>
  </sheetViews>
  <sheetFormatPr defaultColWidth="7.875" defaultRowHeight="14.25"/>
  <cols>
    <col min="1" max="1" width="51.125" style="100" customWidth="1"/>
    <col min="2" max="2" width="19.875" style="100" customWidth="1"/>
    <col min="3" max="16384" width="7.875" style="100" customWidth="1"/>
  </cols>
  <sheetData>
    <row r="1" spans="1:2" ht="51" customHeight="1">
      <c r="A1" s="101" t="s">
        <v>527</v>
      </c>
      <c r="B1" s="101"/>
    </row>
    <row r="2" spans="1:2" s="99" customFormat="1" ht="30" customHeight="1">
      <c r="A2" s="53" t="s">
        <v>528</v>
      </c>
      <c r="B2" s="102" t="s">
        <v>31</v>
      </c>
    </row>
    <row r="3" spans="1:2" ht="48" customHeight="1">
      <c r="A3" s="103" t="s">
        <v>32</v>
      </c>
      <c r="B3" s="87" t="s">
        <v>34</v>
      </c>
    </row>
    <row r="4" spans="1:2" ht="31.5" customHeight="1">
      <c r="A4" s="104" t="s">
        <v>529</v>
      </c>
      <c r="B4" s="91">
        <v>40000</v>
      </c>
    </row>
    <row r="5" spans="1:2" ht="31.5" customHeight="1">
      <c r="A5" s="104" t="s">
        <v>530</v>
      </c>
      <c r="B5" s="91">
        <v>50</v>
      </c>
    </row>
    <row r="6" spans="1:2" ht="31.5" customHeight="1">
      <c r="A6" s="105" t="s">
        <v>531</v>
      </c>
      <c r="B6" s="106">
        <f>SUM(B4:B5)</f>
        <v>40050</v>
      </c>
    </row>
    <row r="7" spans="1:2" ht="31.5" customHeight="1">
      <c r="A7" s="105" t="s">
        <v>532</v>
      </c>
      <c r="B7" s="106">
        <v>4950</v>
      </c>
    </row>
    <row r="8" spans="1:2" ht="31.5" customHeight="1">
      <c r="A8" s="105" t="s">
        <v>61</v>
      </c>
      <c r="B8" s="106">
        <f>SUM(B6:B7)</f>
        <v>45000</v>
      </c>
    </row>
    <row r="10" spans="1:2" ht="31.5" customHeight="1">
      <c r="A10" s="96"/>
      <c r="B10" s="96"/>
    </row>
  </sheetData>
  <sheetProtection/>
  <mergeCells count="2">
    <mergeCell ref="A1:B1"/>
    <mergeCell ref="A10:B10"/>
  </mergeCells>
  <printOptions horizontalCentered="1"/>
  <pageMargins left="0.75" right="0.75" top="1.14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showZeros="0" workbookViewId="0" topLeftCell="A1">
      <selection activeCell="A2" sqref="A2"/>
    </sheetView>
  </sheetViews>
  <sheetFormatPr defaultColWidth="9.125" defaultRowHeight="14.25"/>
  <cols>
    <col min="1" max="1" width="13.625" style="85" customWidth="1"/>
    <col min="2" max="2" width="50.00390625" style="85" customWidth="1"/>
    <col min="3" max="3" width="18.875" style="85" customWidth="1"/>
    <col min="4" max="16384" width="9.125" style="85" customWidth="1"/>
  </cols>
  <sheetData>
    <row r="1" spans="1:3" ht="58.5" customHeight="1">
      <c r="A1" s="86" t="s">
        <v>533</v>
      </c>
      <c r="B1" s="86"/>
      <c r="C1" s="86"/>
    </row>
    <row r="2" spans="1:3" s="84" customFormat="1" ht="18" customHeight="1">
      <c r="A2" s="21" t="s">
        <v>534</v>
      </c>
      <c r="B2" s="21"/>
      <c r="C2" s="22" t="s">
        <v>31</v>
      </c>
    </row>
    <row r="3" spans="1:3" s="84" customFormat="1" ht="46.5" customHeight="1">
      <c r="A3" s="87" t="s">
        <v>95</v>
      </c>
      <c r="B3" s="88" t="s">
        <v>96</v>
      </c>
      <c r="C3" s="89" t="s">
        <v>34</v>
      </c>
    </row>
    <row r="4" spans="1:3" s="84" customFormat="1" ht="39" customHeight="1">
      <c r="A4" s="90">
        <v>212</v>
      </c>
      <c r="B4" s="91" t="s">
        <v>303</v>
      </c>
      <c r="C4" s="92">
        <f>C5+C8</f>
        <v>45000</v>
      </c>
    </row>
    <row r="5" spans="1:3" s="84" customFormat="1" ht="39" customHeight="1">
      <c r="A5" s="90">
        <v>21208</v>
      </c>
      <c r="B5" s="91" t="s">
        <v>535</v>
      </c>
      <c r="C5" s="92">
        <f>SUM(C6:C7)</f>
        <v>44950</v>
      </c>
    </row>
    <row r="6" spans="1:3" s="84" customFormat="1" ht="39" customHeight="1">
      <c r="A6" s="90">
        <v>2120801</v>
      </c>
      <c r="B6" s="91" t="s">
        <v>536</v>
      </c>
      <c r="C6" s="92">
        <v>8000</v>
      </c>
    </row>
    <row r="7" spans="1:3" s="84" customFormat="1" ht="39" customHeight="1">
      <c r="A7" s="90">
        <v>2120899</v>
      </c>
      <c r="B7" s="91" t="s">
        <v>537</v>
      </c>
      <c r="C7" s="92">
        <v>36950</v>
      </c>
    </row>
    <row r="8" spans="1:3" s="84" customFormat="1" ht="39" customHeight="1">
      <c r="A8" s="90">
        <v>21213</v>
      </c>
      <c r="B8" s="91" t="s">
        <v>538</v>
      </c>
      <c r="C8" s="92">
        <f>SUM(C9)</f>
        <v>50</v>
      </c>
    </row>
    <row r="9" spans="1:3" s="84" customFormat="1" ht="39" customHeight="1">
      <c r="A9" s="90">
        <v>2121301</v>
      </c>
      <c r="B9" s="91" t="s">
        <v>539</v>
      </c>
      <c r="C9" s="92">
        <v>50</v>
      </c>
    </row>
    <row r="10" spans="1:3" s="84" customFormat="1" ht="39" customHeight="1">
      <c r="A10" s="93"/>
      <c r="B10" s="94" t="s">
        <v>540</v>
      </c>
      <c r="C10" s="95">
        <f>C4</f>
        <v>45000</v>
      </c>
    </row>
    <row r="12" spans="2:3" ht="31.5" customHeight="1">
      <c r="B12" s="96"/>
      <c r="C12" s="96"/>
    </row>
    <row r="13" ht="13.5">
      <c r="C13" s="97"/>
    </row>
    <row r="14" spans="2:3" ht="13.5">
      <c r="B14" s="21"/>
      <c r="C14" s="98"/>
    </row>
  </sheetData>
  <sheetProtection/>
  <mergeCells count="2">
    <mergeCell ref="A1:C1"/>
    <mergeCell ref="B12:C12"/>
  </mergeCells>
  <printOptions horizontalCentered="1"/>
  <pageMargins left="0.63" right="0.51" top="1.06" bottom="0.63" header="0.55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1.75390625" style="0" customWidth="1"/>
    <col min="2" max="15" width="8.375" style="0" customWidth="1"/>
  </cols>
  <sheetData>
    <row r="1" spans="1:15" ht="27">
      <c r="A1" s="75" t="s">
        <v>541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8" customHeight="1">
      <c r="A2" s="76" t="s">
        <v>542</v>
      </c>
      <c r="N2" s="83" t="s">
        <v>31</v>
      </c>
      <c r="O2" s="83"/>
    </row>
    <row r="3" spans="1:15" ht="24" customHeight="1">
      <c r="A3" s="77" t="s">
        <v>423</v>
      </c>
      <c r="B3" s="77" t="s">
        <v>424</v>
      </c>
      <c r="C3" s="78" t="s">
        <v>427</v>
      </c>
      <c r="D3" s="78"/>
      <c r="E3" s="78"/>
      <c r="F3" s="78"/>
      <c r="G3" s="78"/>
      <c r="H3" s="78"/>
      <c r="I3" s="78"/>
      <c r="J3" s="78" t="s">
        <v>428</v>
      </c>
      <c r="K3" s="78"/>
      <c r="L3" s="78"/>
      <c r="M3" s="78"/>
      <c r="N3" s="78"/>
      <c r="O3" s="78"/>
    </row>
    <row r="4" spans="1:15" ht="45.75" customHeight="1">
      <c r="A4" s="77"/>
      <c r="B4" s="77"/>
      <c r="C4" s="78" t="s">
        <v>454</v>
      </c>
      <c r="D4" s="78" t="s">
        <v>455</v>
      </c>
      <c r="E4" s="78" t="s">
        <v>456</v>
      </c>
      <c r="F4" s="78" t="s">
        <v>457</v>
      </c>
      <c r="G4" s="78" t="s">
        <v>458</v>
      </c>
      <c r="H4" s="78" t="s">
        <v>459</v>
      </c>
      <c r="I4" s="78" t="s">
        <v>460</v>
      </c>
      <c r="J4" s="78" t="s">
        <v>454</v>
      </c>
      <c r="K4" s="78" t="s">
        <v>455</v>
      </c>
      <c r="L4" s="78" t="s">
        <v>456</v>
      </c>
      <c r="M4" s="78" t="s">
        <v>458</v>
      </c>
      <c r="N4" s="78" t="s">
        <v>459</v>
      </c>
      <c r="O4" s="78" t="s">
        <v>460</v>
      </c>
    </row>
    <row r="5" spans="1:15" ht="28.5" customHeight="1">
      <c r="A5" s="77" t="s">
        <v>424</v>
      </c>
      <c r="B5" s="79">
        <f>SUM(C5:O5)</f>
        <v>45000</v>
      </c>
      <c r="C5" s="79">
        <f aca="true" t="shared" si="0" ref="C5:O5">SUM(C6)</f>
        <v>17600</v>
      </c>
      <c r="D5" s="79">
        <f t="shared" si="0"/>
        <v>950</v>
      </c>
      <c r="E5" s="79">
        <f t="shared" si="0"/>
        <v>0</v>
      </c>
      <c r="F5" s="79">
        <f t="shared" si="0"/>
        <v>0</v>
      </c>
      <c r="G5" s="79">
        <f t="shared" si="0"/>
        <v>1000</v>
      </c>
      <c r="H5" s="79">
        <f t="shared" si="0"/>
        <v>0</v>
      </c>
      <c r="I5" s="79">
        <f t="shared" si="0"/>
        <v>0</v>
      </c>
      <c r="J5" s="79">
        <f t="shared" si="0"/>
        <v>8000</v>
      </c>
      <c r="K5" s="79">
        <f t="shared" si="0"/>
        <v>4900</v>
      </c>
      <c r="L5" s="79">
        <f t="shared" si="0"/>
        <v>0</v>
      </c>
      <c r="M5" s="79">
        <f t="shared" si="0"/>
        <v>2000</v>
      </c>
      <c r="N5" s="79">
        <f t="shared" si="0"/>
        <v>550</v>
      </c>
      <c r="O5" s="79">
        <f t="shared" si="0"/>
        <v>10000</v>
      </c>
    </row>
    <row r="6" spans="1:15" ht="28.5" customHeight="1">
      <c r="A6" s="79" t="s">
        <v>303</v>
      </c>
      <c r="B6" s="79">
        <f>SUM(C6:O6)</f>
        <v>45000</v>
      </c>
      <c r="C6" s="80">
        <v>17600</v>
      </c>
      <c r="D6" s="80">
        <v>950</v>
      </c>
      <c r="E6" s="81"/>
      <c r="F6" s="81"/>
      <c r="G6" s="80">
        <v>1000</v>
      </c>
      <c r="H6" s="81"/>
      <c r="I6" s="81"/>
      <c r="J6" s="80">
        <v>8000</v>
      </c>
      <c r="K6" s="81">
        <v>4900</v>
      </c>
      <c r="L6" s="81"/>
      <c r="M6" s="80">
        <v>2000</v>
      </c>
      <c r="N6" s="80">
        <v>550</v>
      </c>
      <c r="O6" s="81">
        <v>10000</v>
      </c>
    </row>
    <row r="7" spans="3:15" ht="14.25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</sheetData>
  <sheetProtection/>
  <mergeCells count="6">
    <mergeCell ref="A1:O1"/>
    <mergeCell ref="N2:O2"/>
    <mergeCell ref="C3:I3"/>
    <mergeCell ref="J3:O3"/>
    <mergeCell ref="A3:A4"/>
    <mergeCell ref="B3:B4"/>
  </mergeCells>
  <printOptions/>
  <pageMargins left="0.55" right="0.2" top="1" bottom="1" header="0.51" footer="0.51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48.50390625" style="0" customWidth="1"/>
    <col min="2" max="3" width="13.375" style="0" customWidth="1"/>
  </cols>
  <sheetData>
    <row r="1" spans="1:3" ht="47.25" customHeight="1">
      <c r="A1" s="61" t="s">
        <v>543</v>
      </c>
      <c r="B1" s="61"/>
      <c r="C1" s="61"/>
    </row>
    <row r="2" spans="1:3" ht="24" customHeight="1">
      <c r="A2" s="62" t="s">
        <v>544</v>
      </c>
      <c r="C2" t="s">
        <v>31</v>
      </c>
    </row>
    <row r="3" spans="1:3" ht="33" customHeight="1">
      <c r="A3" s="63" t="s">
        <v>545</v>
      </c>
      <c r="B3" s="64" t="s">
        <v>546</v>
      </c>
      <c r="C3" s="64" t="s">
        <v>547</v>
      </c>
    </row>
    <row r="4" spans="1:3" ht="33" customHeight="1">
      <c r="A4" s="65" t="s">
        <v>201</v>
      </c>
      <c r="B4" s="66">
        <f>SUM(B5)</f>
        <v>0</v>
      </c>
      <c r="C4" s="67"/>
    </row>
    <row r="5" spans="1:3" ht="33" customHeight="1">
      <c r="A5" s="65" t="s">
        <v>548</v>
      </c>
      <c r="B5" s="66"/>
      <c r="C5" s="67"/>
    </row>
    <row r="6" spans="1:3" ht="30" customHeight="1">
      <c r="A6" s="68" t="s">
        <v>223</v>
      </c>
      <c r="B6" s="69">
        <f>SUM(B7:B8)</f>
        <v>0</v>
      </c>
      <c r="C6" s="67"/>
    </row>
    <row r="7" spans="1:3" ht="30" customHeight="1">
      <c r="A7" s="68" t="s">
        <v>549</v>
      </c>
      <c r="B7" s="69"/>
      <c r="C7" s="67"/>
    </row>
    <row r="8" spans="1:3" ht="30" customHeight="1">
      <c r="A8" s="68" t="s">
        <v>550</v>
      </c>
      <c r="B8" s="69"/>
      <c r="C8" s="67"/>
    </row>
    <row r="9" spans="1:3" ht="30" customHeight="1">
      <c r="A9" s="68" t="s">
        <v>303</v>
      </c>
      <c r="B9" s="69">
        <f>SUM(B10)</f>
        <v>0</v>
      </c>
      <c r="C9" s="67"/>
    </row>
    <row r="10" spans="1:3" ht="30" customHeight="1">
      <c r="A10" s="68" t="s">
        <v>551</v>
      </c>
      <c r="B10" s="69"/>
      <c r="C10" s="67"/>
    </row>
    <row r="11" spans="1:3" ht="30" customHeight="1">
      <c r="A11" s="68" t="s">
        <v>439</v>
      </c>
      <c r="B11" s="69">
        <f>SUM(B12)</f>
        <v>0</v>
      </c>
      <c r="C11" s="67"/>
    </row>
    <row r="12" spans="1:3" ht="30" customHeight="1">
      <c r="A12" s="68" t="s">
        <v>552</v>
      </c>
      <c r="B12" s="69"/>
      <c r="C12" s="67"/>
    </row>
    <row r="13" spans="1:3" ht="30" customHeight="1">
      <c r="A13" s="70"/>
      <c r="B13" s="71"/>
      <c r="C13" s="67"/>
    </row>
    <row r="14" spans="1:3" s="60" customFormat="1" ht="30" customHeight="1">
      <c r="A14" s="72" t="s">
        <v>553</v>
      </c>
      <c r="B14" s="73">
        <f>SUM(B4,B6,B9,B11)</f>
        <v>0</v>
      </c>
      <c r="C14" s="74"/>
    </row>
    <row r="15" ht="14.25">
      <c r="A15" t="s">
        <v>554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18.50390625" style="0" customWidth="1"/>
    <col min="2" max="4" width="16.875" style="0" customWidth="1"/>
  </cols>
  <sheetData>
    <row r="1" spans="1:4" ht="34.5" customHeight="1">
      <c r="A1" s="52" t="s">
        <v>555</v>
      </c>
      <c r="B1" s="52"/>
      <c r="C1" s="52"/>
      <c r="D1" s="52"/>
    </row>
    <row r="2" spans="1:4" ht="14.25">
      <c r="A2" s="53" t="s">
        <v>556</v>
      </c>
      <c r="B2" s="54"/>
      <c r="C2" s="55"/>
      <c r="D2" s="56" t="s">
        <v>31</v>
      </c>
    </row>
    <row r="3" spans="1:4" ht="33.75" customHeight="1">
      <c r="A3" s="57" t="s">
        <v>523</v>
      </c>
      <c r="B3" s="58" t="s">
        <v>557</v>
      </c>
      <c r="C3" s="58" t="s">
        <v>424</v>
      </c>
      <c r="D3" s="58" t="s">
        <v>558</v>
      </c>
    </row>
    <row r="4" spans="1:4" ht="33.75" customHeight="1">
      <c r="A4" s="59" t="s">
        <v>424</v>
      </c>
      <c r="B4" s="59">
        <v>0</v>
      </c>
      <c r="C4" s="59">
        <v>0</v>
      </c>
      <c r="D4" s="59">
        <v>0</v>
      </c>
    </row>
    <row r="5" ht="14.25">
      <c r="A5" t="s">
        <v>559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5"/>
  <sheetViews>
    <sheetView zoomScaleSheetLayoutView="100" workbookViewId="0" topLeftCell="A1">
      <pane ySplit="3" topLeftCell="A43" activePane="bottomLeft" state="frozen"/>
      <selection pane="bottomLeft" activeCell="A2" sqref="A2"/>
    </sheetView>
  </sheetViews>
  <sheetFormatPr defaultColWidth="9.00390625" defaultRowHeight="14.25"/>
  <cols>
    <col min="1" max="1" width="13.125" style="0" customWidth="1"/>
    <col min="2" max="2" width="43.75390625" style="0" customWidth="1"/>
    <col min="3" max="3" width="14.375" style="0" customWidth="1"/>
  </cols>
  <sheetData>
    <row r="1" spans="1:3" ht="27.75" customHeight="1">
      <c r="A1" s="38" t="s">
        <v>560</v>
      </c>
      <c r="B1" s="38"/>
      <c r="C1" s="38"/>
    </row>
    <row r="2" spans="1:3" ht="14.25">
      <c r="A2" s="21" t="s">
        <v>561</v>
      </c>
      <c r="B2" s="22"/>
      <c r="C2" s="22" t="s">
        <v>31</v>
      </c>
    </row>
    <row r="3" spans="1:3" ht="14.25">
      <c r="A3" s="39" t="s">
        <v>496</v>
      </c>
      <c r="B3" s="40" t="s">
        <v>562</v>
      </c>
      <c r="C3" s="39" t="s">
        <v>546</v>
      </c>
    </row>
    <row r="4" spans="1:3" ht="14.25">
      <c r="A4" s="48"/>
      <c r="B4" s="39" t="s">
        <v>563</v>
      </c>
      <c r="C4" s="43">
        <f>C5</f>
        <v>0</v>
      </c>
    </row>
    <row r="5" spans="1:3" ht="14.25">
      <c r="A5" s="49">
        <v>103</v>
      </c>
      <c r="B5" s="50" t="s">
        <v>564</v>
      </c>
      <c r="C5" s="43">
        <f>C6</f>
        <v>0</v>
      </c>
    </row>
    <row r="6" spans="1:3" ht="14.25">
      <c r="A6" s="49">
        <v>10306</v>
      </c>
      <c r="B6" s="50" t="s">
        <v>565</v>
      </c>
      <c r="C6" s="43">
        <f>C7+C39+C44+C50+C54</f>
        <v>0</v>
      </c>
    </row>
    <row r="7" spans="1:3" ht="14.25">
      <c r="A7" s="49">
        <v>1030601</v>
      </c>
      <c r="B7" s="50" t="s">
        <v>566</v>
      </c>
      <c r="C7" s="43">
        <f>SUM(C8:C38)</f>
        <v>0</v>
      </c>
    </row>
    <row r="8" spans="1:3" ht="14.25">
      <c r="A8" s="49">
        <v>103060103</v>
      </c>
      <c r="B8" s="51" t="s">
        <v>567</v>
      </c>
      <c r="C8" s="43">
        <v>0</v>
      </c>
    </row>
    <row r="9" spans="1:3" ht="14.25">
      <c r="A9" s="49">
        <v>103060104</v>
      </c>
      <c r="B9" s="51" t="s">
        <v>568</v>
      </c>
      <c r="C9" s="43">
        <v>0</v>
      </c>
    </row>
    <row r="10" spans="1:3" ht="14.25">
      <c r="A10" s="49">
        <v>103060105</v>
      </c>
      <c r="B10" s="51" t="s">
        <v>569</v>
      </c>
      <c r="C10" s="43">
        <v>0</v>
      </c>
    </row>
    <row r="11" spans="1:3" ht="14.25">
      <c r="A11" s="49">
        <v>103060106</v>
      </c>
      <c r="B11" s="51" t="s">
        <v>570</v>
      </c>
      <c r="C11" s="43">
        <v>0</v>
      </c>
    </row>
    <row r="12" spans="1:3" ht="14.25">
      <c r="A12" s="49">
        <v>103060107</v>
      </c>
      <c r="B12" s="51" t="s">
        <v>571</v>
      </c>
      <c r="C12" s="43">
        <v>0</v>
      </c>
    </row>
    <row r="13" spans="1:3" ht="14.25">
      <c r="A13" s="49">
        <v>103060108</v>
      </c>
      <c r="B13" s="51" t="s">
        <v>572</v>
      </c>
      <c r="C13" s="43">
        <v>0</v>
      </c>
    </row>
    <row r="14" spans="1:3" ht="14.25">
      <c r="A14" s="49">
        <v>103060109</v>
      </c>
      <c r="B14" s="51" t="s">
        <v>573</v>
      </c>
      <c r="C14" s="43">
        <v>0</v>
      </c>
    </row>
    <row r="15" spans="1:3" ht="14.25">
      <c r="A15" s="49">
        <v>103060112</v>
      </c>
      <c r="B15" s="51" t="s">
        <v>574</v>
      </c>
      <c r="C15" s="43">
        <v>0</v>
      </c>
    </row>
    <row r="16" spans="1:3" ht="14.25">
      <c r="A16" s="49">
        <v>103060113</v>
      </c>
      <c r="B16" s="51" t="s">
        <v>575</v>
      </c>
      <c r="C16" s="43">
        <v>0</v>
      </c>
    </row>
    <row r="17" spans="1:3" ht="14.25">
      <c r="A17" s="49">
        <v>103060114</v>
      </c>
      <c r="B17" s="51" t="s">
        <v>576</v>
      </c>
      <c r="C17" s="43">
        <v>0</v>
      </c>
    </row>
    <row r="18" spans="1:3" ht="14.25">
      <c r="A18" s="49">
        <v>103060115</v>
      </c>
      <c r="B18" s="51" t="s">
        <v>577</v>
      </c>
      <c r="C18" s="43">
        <v>0</v>
      </c>
    </row>
    <row r="19" spans="1:3" ht="14.25">
      <c r="A19" s="49">
        <v>103060116</v>
      </c>
      <c r="B19" s="51" t="s">
        <v>578</v>
      </c>
      <c r="C19" s="43">
        <v>0</v>
      </c>
    </row>
    <row r="20" spans="1:3" ht="14.25">
      <c r="A20" s="49">
        <v>103060117</v>
      </c>
      <c r="B20" s="51" t="s">
        <v>579</v>
      </c>
      <c r="C20" s="43">
        <v>0</v>
      </c>
    </row>
    <row r="21" spans="1:3" ht="14.25">
      <c r="A21" s="49">
        <v>103060118</v>
      </c>
      <c r="B21" s="51" t="s">
        <v>580</v>
      </c>
      <c r="C21" s="43">
        <v>0</v>
      </c>
    </row>
    <row r="22" spans="1:3" ht="14.25">
      <c r="A22" s="49">
        <v>103060119</v>
      </c>
      <c r="B22" s="51" t="s">
        <v>581</v>
      </c>
      <c r="C22" s="43">
        <v>0</v>
      </c>
    </row>
    <row r="23" spans="1:3" ht="14.25">
      <c r="A23" s="49">
        <v>103060120</v>
      </c>
      <c r="B23" s="51" t="s">
        <v>582</v>
      </c>
      <c r="C23" s="43">
        <v>0</v>
      </c>
    </row>
    <row r="24" spans="1:3" ht="14.25">
      <c r="A24" s="49">
        <v>103060121</v>
      </c>
      <c r="B24" s="51" t="s">
        <v>583</v>
      </c>
      <c r="C24" s="43">
        <v>0</v>
      </c>
    </row>
    <row r="25" spans="1:3" ht="14.25">
      <c r="A25" s="49">
        <v>103060122</v>
      </c>
      <c r="B25" s="51" t="s">
        <v>584</v>
      </c>
      <c r="C25" s="43">
        <v>0</v>
      </c>
    </row>
    <row r="26" spans="1:3" ht="14.25">
      <c r="A26" s="49">
        <v>103060123</v>
      </c>
      <c r="B26" s="51" t="s">
        <v>585</v>
      </c>
      <c r="C26" s="43">
        <v>0</v>
      </c>
    </row>
    <row r="27" spans="1:3" ht="14.25">
      <c r="A27" s="49">
        <v>103060124</v>
      </c>
      <c r="B27" s="51" t="s">
        <v>586</v>
      </c>
      <c r="C27" s="43">
        <v>0</v>
      </c>
    </row>
    <row r="28" spans="1:3" ht="14.25">
      <c r="A28" s="49">
        <v>103060125</v>
      </c>
      <c r="B28" s="51" t="s">
        <v>587</v>
      </c>
      <c r="C28" s="43">
        <v>0</v>
      </c>
    </row>
    <row r="29" spans="1:3" ht="14.25">
      <c r="A29" s="49">
        <v>103060126</v>
      </c>
      <c r="B29" s="51" t="s">
        <v>588</v>
      </c>
      <c r="C29" s="43">
        <v>0</v>
      </c>
    </row>
    <row r="30" spans="1:3" ht="14.25">
      <c r="A30" s="49">
        <v>103060127</v>
      </c>
      <c r="B30" s="51" t="s">
        <v>589</v>
      </c>
      <c r="C30" s="43">
        <v>0</v>
      </c>
    </row>
    <row r="31" spans="1:3" ht="14.25">
      <c r="A31" s="49">
        <v>103060128</v>
      </c>
      <c r="B31" s="51" t="s">
        <v>590</v>
      </c>
      <c r="C31" s="43">
        <v>0</v>
      </c>
    </row>
    <row r="32" spans="1:3" ht="14.25">
      <c r="A32" s="49">
        <v>103060129</v>
      </c>
      <c r="B32" s="51" t="s">
        <v>591</v>
      </c>
      <c r="C32" s="43">
        <v>0</v>
      </c>
    </row>
    <row r="33" spans="1:3" ht="14.25">
      <c r="A33" s="49">
        <v>103060130</v>
      </c>
      <c r="B33" s="51" t="s">
        <v>592</v>
      </c>
      <c r="C33" s="43">
        <v>0</v>
      </c>
    </row>
    <row r="34" spans="1:3" ht="14.25">
      <c r="A34" s="49">
        <v>103060131</v>
      </c>
      <c r="B34" s="51" t="s">
        <v>593</v>
      </c>
      <c r="C34" s="43">
        <v>0</v>
      </c>
    </row>
    <row r="35" spans="1:3" ht="14.25">
      <c r="A35" s="49">
        <v>103060132</v>
      </c>
      <c r="B35" s="51" t="s">
        <v>594</v>
      </c>
      <c r="C35" s="43">
        <v>0</v>
      </c>
    </row>
    <row r="36" spans="1:3" ht="14.25">
      <c r="A36" s="49">
        <v>103060133</v>
      </c>
      <c r="B36" s="51" t="s">
        <v>595</v>
      </c>
      <c r="C36" s="43">
        <v>0</v>
      </c>
    </row>
    <row r="37" spans="1:3" ht="14.25">
      <c r="A37" s="49">
        <v>103060134</v>
      </c>
      <c r="B37" s="51" t="s">
        <v>596</v>
      </c>
      <c r="C37" s="43">
        <v>0</v>
      </c>
    </row>
    <row r="38" spans="1:3" ht="14.25">
      <c r="A38" s="49">
        <v>103060198</v>
      </c>
      <c r="B38" s="51" t="s">
        <v>597</v>
      </c>
      <c r="C38" s="43">
        <v>0</v>
      </c>
    </row>
    <row r="39" spans="1:3" ht="14.25">
      <c r="A39" s="49">
        <v>1030602</v>
      </c>
      <c r="B39" s="50" t="s">
        <v>598</v>
      </c>
      <c r="C39" s="43">
        <f>SUM(C40:C43)</f>
        <v>0</v>
      </c>
    </row>
    <row r="40" spans="1:3" ht="14.25">
      <c r="A40" s="49">
        <v>103060202</v>
      </c>
      <c r="B40" s="51" t="s">
        <v>599</v>
      </c>
      <c r="C40" s="43">
        <v>0</v>
      </c>
    </row>
    <row r="41" spans="1:3" ht="14.25">
      <c r="A41" s="49">
        <v>103060203</v>
      </c>
      <c r="B41" s="51" t="s">
        <v>600</v>
      </c>
      <c r="C41" s="43">
        <v>0</v>
      </c>
    </row>
    <row r="42" spans="1:3" ht="14.25">
      <c r="A42" s="49">
        <v>103060204</v>
      </c>
      <c r="B42" s="51" t="s">
        <v>601</v>
      </c>
      <c r="C42" s="43">
        <v>0</v>
      </c>
    </row>
    <row r="43" spans="1:3" ht="14.25">
      <c r="A43" s="49">
        <v>103060298</v>
      </c>
      <c r="B43" s="51" t="s">
        <v>602</v>
      </c>
      <c r="C43" s="43">
        <v>0</v>
      </c>
    </row>
    <row r="44" spans="1:3" ht="14.25">
      <c r="A44" s="49">
        <v>1030603</v>
      </c>
      <c r="B44" s="50" t="s">
        <v>603</v>
      </c>
      <c r="C44" s="43">
        <f>SUM(C45:C49)</f>
        <v>0</v>
      </c>
    </row>
    <row r="45" spans="1:3" ht="14.25">
      <c r="A45" s="49">
        <v>103060301</v>
      </c>
      <c r="B45" s="51" t="s">
        <v>604</v>
      </c>
      <c r="C45" s="43">
        <v>0</v>
      </c>
    </row>
    <row r="46" spans="1:3" ht="14.25">
      <c r="A46" s="49">
        <v>103060304</v>
      </c>
      <c r="B46" s="51" t="s">
        <v>605</v>
      </c>
      <c r="C46" s="43">
        <v>0</v>
      </c>
    </row>
    <row r="47" spans="1:3" ht="14.25">
      <c r="A47" s="49">
        <v>103060305</v>
      </c>
      <c r="B47" s="51" t="s">
        <v>606</v>
      </c>
      <c r="C47" s="43">
        <v>0</v>
      </c>
    </row>
    <row r="48" spans="1:3" ht="14.25">
      <c r="A48" s="49">
        <v>103060307</v>
      </c>
      <c r="B48" s="51" t="s">
        <v>607</v>
      </c>
      <c r="C48" s="43">
        <v>0</v>
      </c>
    </row>
    <row r="49" spans="1:3" ht="14.25">
      <c r="A49" s="49">
        <v>103060398</v>
      </c>
      <c r="B49" s="51" t="s">
        <v>608</v>
      </c>
      <c r="C49" s="43">
        <v>0</v>
      </c>
    </row>
    <row r="50" spans="1:3" ht="14.25">
      <c r="A50" s="49">
        <v>1030604</v>
      </c>
      <c r="B50" s="50" t="s">
        <v>609</v>
      </c>
      <c r="C50" s="43">
        <f>SUM(C51:C53)</f>
        <v>0</v>
      </c>
    </row>
    <row r="51" spans="1:3" ht="14.25">
      <c r="A51" s="49">
        <v>103060401</v>
      </c>
      <c r="B51" s="51" t="s">
        <v>610</v>
      </c>
      <c r="C51" s="43">
        <v>0</v>
      </c>
    </row>
    <row r="52" spans="1:3" ht="14.25">
      <c r="A52" s="49">
        <v>103060402</v>
      </c>
      <c r="B52" s="51" t="s">
        <v>611</v>
      </c>
      <c r="C52" s="43">
        <v>0</v>
      </c>
    </row>
    <row r="53" spans="1:3" ht="14.25">
      <c r="A53" s="49">
        <v>103060498</v>
      </c>
      <c r="B53" s="51" t="s">
        <v>612</v>
      </c>
      <c r="C53" s="43">
        <v>0</v>
      </c>
    </row>
    <row r="54" spans="1:3" ht="14.25">
      <c r="A54" s="49">
        <v>1030698</v>
      </c>
      <c r="B54" s="50" t="s">
        <v>613</v>
      </c>
      <c r="C54" s="43">
        <v>0</v>
      </c>
    </row>
    <row r="55" ht="14.25">
      <c r="A55" t="s">
        <v>614</v>
      </c>
    </row>
  </sheetData>
  <sheetProtection/>
  <mergeCells count="1">
    <mergeCell ref="A1:C1"/>
  </mergeCells>
  <printOptions/>
  <pageMargins left="1.1" right="0.75" top="1" bottom="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6"/>
  <sheetViews>
    <sheetView zoomScaleSheetLayoutView="100" workbookViewId="0" topLeftCell="A1">
      <pane ySplit="3" topLeftCell="A13" activePane="bottomLeft" state="frozen"/>
      <selection pane="bottomLeft" activeCell="B21" sqref="B21"/>
    </sheetView>
  </sheetViews>
  <sheetFormatPr defaultColWidth="9.00390625" defaultRowHeight="14.25"/>
  <cols>
    <col min="1" max="1" width="12.625" style="0" customWidth="1"/>
    <col min="2" max="2" width="42.50390625" style="0" customWidth="1"/>
    <col min="3" max="3" width="14.625" style="0" customWidth="1"/>
  </cols>
  <sheetData>
    <row r="1" spans="1:3" ht="27.75" customHeight="1">
      <c r="A1" s="38" t="s">
        <v>615</v>
      </c>
      <c r="B1" s="38"/>
      <c r="C1" s="38"/>
    </row>
    <row r="2" spans="1:3" ht="14.25">
      <c r="A2" s="21" t="s">
        <v>616</v>
      </c>
      <c r="B2" s="22"/>
      <c r="C2" s="22" t="s">
        <v>31</v>
      </c>
    </row>
    <row r="3" spans="1:3" ht="14.25">
      <c r="A3" s="39" t="s">
        <v>496</v>
      </c>
      <c r="B3" s="40" t="s">
        <v>562</v>
      </c>
      <c r="C3" s="39" t="s">
        <v>546</v>
      </c>
    </row>
    <row r="4" spans="1:3" ht="14.25">
      <c r="A4" s="41" t="s">
        <v>617</v>
      </c>
      <c r="B4" s="42" t="s">
        <v>618</v>
      </c>
      <c r="C4" s="43">
        <f>C5+C8</f>
        <v>0</v>
      </c>
    </row>
    <row r="5" spans="1:3" ht="14.25">
      <c r="A5" s="41">
        <v>208</v>
      </c>
      <c r="B5" s="44" t="s">
        <v>223</v>
      </c>
      <c r="C5" s="43">
        <f>C6</f>
        <v>0</v>
      </c>
    </row>
    <row r="6" spans="1:3" ht="14.25">
      <c r="A6" s="41">
        <v>20804</v>
      </c>
      <c r="B6" s="44" t="s">
        <v>619</v>
      </c>
      <c r="C6" s="43">
        <f>C7</f>
        <v>0</v>
      </c>
    </row>
    <row r="7" spans="1:3" ht="14.25">
      <c r="A7" s="41">
        <v>2080451</v>
      </c>
      <c r="B7" s="45" t="s">
        <v>620</v>
      </c>
      <c r="C7" s="43">
        <v>0</v>
      </c>
    </row>
    <row r="8" spans="1:3" ht="14.25">
      <c r="A8" s="41">
        <v>223</v>
      </c>
      <c r="B8" s="44" t="s">
        <v>621</v>
      </c>
      <c r="C8" s="43">
        <f>C9+C19+C28+C30+C34</f>
        <v>0</v>
      </c>
    </row>
    <row r="9" spans="1:3" ht="14.25">
      <c r="A9" s="41">
        <v>22301</v>
      </c>
      <c r="B9" s="44" t="s">
        <v>622</v>
      </c>
      <c r="C9" s="43">
        <f>SUM(C10:C18)</f>
        <v>0</v>
      </c>
    </row>
    <row r="10" spans="1:3" ht="14.25">
      <c r="A10" s="41">
        <v>2230101</v>
      </c>
      <c r="B10" s="45" t="s">
        <v>623</v>
      </c>
      <c r="C10" s="43">
        <v>0</v>
      </c>
    </row>
    <row r="11" spans="1:3" ht="14.25">
      <c r="A11" s="41">
        <v>2230102</v>
      </c>
      <c r="B11" s="45" t="s">
        <v>624</v>
      </c>
      <c r="C11" s="43">
        <v>0</v>
      </c>
    </row>
    <row r="12" spans="1:3" ht="14.25">
      <c r="A12" s="41">
        <v>2230103</v>
      </c>
      <c r="B12" s="45" t="s">
        <v>625</v>
      </c>
      <c r="C12" s="43">
        <v>0</v>
      </c>
    </row>
    <row r="13" spans="1:3" ht="14.25">
      <c r="A13" s="41">
        <v>2230104</v>
      </c>
      <c r="B13" s="45" t="s">
        <v>626</v>
      </c>
      <c r="C13" s="43">
        <v>0</v>
      </c>
    </row>
    <row r="14" spans="1:3" ht="14.25">
      <c r="A14" s="41">
        <v>2230105</v>
      </c>
      <c r="B14" s="45" t="s">
        <v>627</v>
      </c>
      <c r="C14" s="43">
        <v>0</v>
      </c>
    </row>
    <row r="15" spans="1:3" ht="14.25">
      <c r="A15" s="41">
        <v>2230106</v>
      </c>
      <c r="B15" s="45" t="s">
        <v>628</v>
      </c>
      <c r="C15" s="43">
        <v>0</v>
      </c>
    </row>
    <row r="16" spans="1:3" ht="14.25">
      <c r="A16" s="41">
        <v>2230107</v>
      </c>
      <c r="B16" s="45" t="s">
        <v>629</v>
      </c>
      <c r="C16" s="43">
        <v>0</v>
      </c>
    </row>
    <row r="17" spans="1:3" ht="14.25">
      <c r="A17" s="41">
        <v>2230108</v>
      </c>
      <c r="B17" s="45" t="s">
        <v>630</v>
      </c>
      <c r="C17" s="43">
        <v>0</v>
      </c>
    </row>
    <row r="18" spans="1:3" ht="14.25">
      <c r="A18" s="41">
        <v>2230199</v>
      </c>
      <c r="B18" s="45" t="s">
        <v>631</v>
      </c>
      <c r="C18" s="43">
        <v>0</v>
      </c>
    </row>
    <row r="19" spans="1:3" ht="14.25">
      <c r="A19" s="41">
        <v>22302</v>
      </c>
      <c r="B19" s="44" t="s">
        <v>632</v>
      </c>
      <c r="C19" s="43">
        <f>SUM(C20:C27)</f>
        <v>0</v>
      </c>
    </row>
    <row r="20" spans="1:3" ht="14.25">
      <c r="A20" s="41">
        <v>2230201</v>
      </c>
      <c r="B20" s="45" t="s">
        <v>633</v>
      </c>
      <c r="C20" s="43">
        <v>0</v>
      </c>
    </row>
    <row r="21" spans="1:3" ht="14.25">
      <c r="A21" s="41">
        <v>2230202</v>
      </c>
      <c r="B21" s="45" t="s">
        <v>634</v>
      </c>
      <c r="C21" s="43">
        <v>0</v>
      </c>
    </row>
    <row r="22" spans="1:3" ht="14.25">
      <c r="A22" s="41">
        <v>2230203</v>
      </c>
      <c r="B22" s="45" t="s">
        <v>635</v>
      </c>
      <c r="C22" s="43">
        <v>0</v>
      </c>
    </row>
    <row r="23" spans="1:3" ht="14.25">
      <c r="A23" s="41">
        <v>2230204</v>
      </c>
      <c r="B23" s="45" t="s">
        <v>636</v>
      </c>
      <c r="C23" s="43">
        <v>0</v>
      </c>
    </row>
    <row r="24" spans="1:3" ht="14.25">
      <c r="A24" s="41">
        <v>2230205</v>
      </c>
      <c r="B24" s="45" t="s">
        <v>637</v>
      </c>
      <c r="C24" s="43">
        <v>0</v>
      </c>
    </row>
    <row r="25" spans="1:3" ht="14.25">
      <c r="A25" s="41">
        <v>2230206</v>
      </c>
      <c r="B25" s="45" t="s">
        <v>638</v>
      </c>
      <c r="C25" s="43">
        <v>0</v>
      </c>
    </row>
    <row r="26" spans="1:3" ht="14.25">
      <c r="A26" s="41">
        <v>2230207</v>
      </c>
      <c r="B26" s="45" t="s">
        <v>639</v>
      </c>
      <c r="C26" s="43">
        <v>0</v>
      </c>
    </row>
    <row r="27" spans="1:3" ht="14.25">
      <c r="A27" s="41">
        <v>2230299</v>
      </c>
      <c r="B27" s="45" t="s">
        <v>640</v>
      </c>
      <c r="C27" s="43">
        <v>0</v>
      </c>
    </row>
    <row r="28" spans="1:3" ht="14.25">
      <c r="A28" s="41">
        <v>22303</v>
      </c>
      <c r="B28" s="44" t="s">
        <v>641</v>
      </c>
      <c r="C28" s="43">
        <f>C29</f>
        <v>0</v>
      </c>
    </row>
    <row r="29" spans="1:3" ht="14.25">
      <c r="A29" s="41">
        <v>2230301</v>
      </c>
      <c r="B29" s="45" t="s">
        <v>642</v>
      </c>
      <c r="C29" s="43">
        <v>0</v>
      </c>
    </row>
    <row r="30" spans="1:3" ht="14.25">
      <c r="A30" s="41">
        <v>22304</v>
      </c>
      <c r="B30" s="46" t="s">
        <v>643</v>
      </c>
      <c r="C30" s="43">
        <f>C31+C32+C33</f>
        <v>0</v>
      </c>
    </row>
    <row r="31" spans="1:3" ht="14.25">
      <c r="A31" s="41">
        <v>2230401</v>
      </c>
      <c r="B31" s="47" t="s">
        <v>644</v>
      </c>
      <c r="C31" s="43">
        <v>0</v>
      </c>
    </row>
    <row r="32" spans="1:3" ht="14.25">
      <c r="A32" s="41">
        <v>2230402</v>
      </c>
      <c r="B32" s="47" t="s">
        <v>645</v>
      </c>
      <c r="C32" s="43">
        <v>0</v>
      </c>
    </row>
    <row r="33" spans="1:3" ht="14.25">
      <c r="A33" s="41">
        <v>2230499</v>
      </c>
      <c r="B33" s="47" t="s">
        <v>646</v>
      </c>
      <c r="C33" s="43">
        <v>0</v>
      </c>
    </row>
    <row r="34" spans="1:3" ht="14.25">
      <c r="A34" s="41">
        <v>22399</v>
      </c>
      <c r="B34" s="46" t="s">
        <v>647</v>
      </c>
      <c r="C34" s="43">
        <f>C35</f>
        <v>0</v>
      </c>
    </row>
    <row r="35" spans="1:3" ht="14.25">
      <c r="A35" s="41">
        <v>2239901</v>
      </c>
      <c r="B35" s="47" t="s">
        <v>648</v>
      </c>
      <c r="C35" s="43">
        <v>0</v>
      </c>
    </row>
    <row r="36" ht="14.25">
      <c r="A36" t="s">
        <v>614</v>
      </c>
    </row>
  </sheetData>
  <sheetProtection/>
  <mergeCells count="1">
    <mergeCell ref="A1:C1"/>
  </mergeCells>
  <printOptions/>
  <pageMargins left="1.18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A2" sqref="A2"/>
    </sheetView>
  </sheetViews>
  <sheetFormatPr defaultColWidth="12.125" defaultRowHeight="15" customHeight="1"/>
  <cols>
    <col min="1" max="1" width="34.25390625" style="30" customWidth="1"/>
    <col min="2" max="2" width="26.00390625" style="30" customWidth="1"/>
    <col min="3" max="3" width="34.25390625" style="30" customWidth="1"/>
    <col min="4" max="4" width="26.00390625" style="30" customWidth="1"/>
    <col min="5" max="16384" width="12.125" style="30" customWidth="1"/>
  </cols>
  <sheetData>
    <row r="1" spans="1:4" s="30" customFormat="1" ht="33.75" customHeight="1">
      <c r="A1" s="31" t="s">
        <v>649</v>
      </c>
      <c r="B1" s="31"/>
      <c r="C1" s="31"/>
      <c r="D1" s="31"/>
    </row>
    <row r="2" spans="1:4" s="30" customFormat="1" ht="16.5" customHeight="1">
      <c r="A2" s="32" t="s">
        <v>650</v>
      </c>
      <c r="B2" s="32"/>
      <c r="C2" s="32"/>
      <c r="D2" s="32" t="s">
        <v>31</v>
      </c>
    </row>
    <row r="3" spans="1:4" s="30" customFormat="1" ht="21" customHeight="1">
      <c r="A3" s="33" t="s">
        <v>523</v>
      </c>
      <c r="B3" s="33" t="s">
        <v>546</v>
      </c>
      <c r="C3" s="33" t="s">
        <v>523</v>
      </c>
      <c r="D3" s="34" t="s">
        <v>546</v>
      </c>
    </row>
    <row r="4" spans="1:4" s="30" customFormat="1" ht="21" customHeight="1">
      <c r="A4" s="35" t="s">
        <v>563</v>
      </c>
      <c r="B4" s="36">
        <v>0</v>
      </c>
      <c r="C4" s="35" t="s">
        <v>618</v>
      </c>
      <c r="D4" s="26">
        <v>0</v>
      </c>
    </row>
    <row r="5" spans="1:4" s="30" customFormat="1" ht="21" customHeight="1">
      <c r="A5" s="27" t="s">
        <v>651</v>
      </c>
      <c r="B5" s="26">
        <v>0</v>
      </c>
      <c r="C5" s="27" t="s">
        <v>652</v>
      </c>
      <c r="D5" s="26">
        <v>0</v>
      </c>
    </row>
    <row r="6" spans="1:4" s="30" customFormat="1" ht="21" customHeight="1">
      <c r="A6" s="27" t="s">
        <v>653</v>
      </c>
      <c r="B6" s="26">
        <v>0</v>
      </c>
      <c r="C6" s="27" t="s">
        <v>654</v>
      </c>
      <c r="D6" s="26">
        <v>0</v>
      </c>
    </row>
    <row r="7" spans="1:4" s="30" customFormat="1" ht="21" customHeight="1">
      <c r="A7" s="27" t="s">
        <v>655</v>
      </c>
      <c r="B7" s="26">
        <v>0</v>
      </c>
      <c r="C7" s="27" t="s">
        <v>656</v>
      </c>
      <c r="D7" s="26">
        <v>0</v>
      </c>
    </row>
    <row r="8" spans="1:4" s="30" customFormat="1" ht="21" customHeight="1">
      <c r="A8" s="27"/>
      <c r="B8" s="37"/>
      <c r="C8" s="27" t="s">
        <v>657</v>
      </c>
      <c r="D8" s="26">
        <f>B9-D4-D5-D6-D7</f>
        <v>0</v>
      </c>
    </row>
    <row r="9" spans="1:4" s="30" customFormat="1" ht="21" customHeight="1">
      <c r="A9" s="33" t="s">
        <v>658</v>
      </c>
      <c r="B9" s="26">
        <f>B4+B5+B6+B7</f>
        <v>0</v>
      </c>
      <c r="C9" s="33" t="s">
        <v>659</v>
      </c>
      <c r="D9" s="26">
        <f>D4+D5+D6+D7+D8</f>
        <v>0</v>
      </c>
    </row>
    <row r="10" ht="21" customHeight="1">
      <c r="A10" s="30" t="s">
        <v>614</v>
      </c>
    </row>
  </sheetData>
  <sheetProtection/>
  <mergeCells count="1">
    <mergeCell ref="A1:D1"/>
  </mergeCells>
  <printOptions/>
  <pageMargins left="0.75" right="0.75" top="1" bottom="1" header="0.51" footer="0.51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pane ySplit="3" topLeftCell="A4" activePane="bottomLeft" state="frozen"/>
      <selection pane="bottomLeft" activeCell="A5" sqref="A5"/>
    </sheetView>
  </sheetViews>
  <sheetFormatPr defaultColWidth="9.00390625" defaultRowHeight="14.25"/>
  <cols>
    <col min="1" max="1" width="39.375" style="0" customWidth="1"/>
    <col min="2" max="2" width="19.125" style="0" customWidth="1"/>
    <col min="3" max="3" width="18.00390625" style="0" customWidth="1"/>
  </cols>
  <sheetData>
    <row r="1" spans="1:3" ht="57.75" customHeight="1">
      <c r="A1" s="19" t="s">
        <v>660</v>
      </c>
      <c r="B1" s="19"/>
      <c r="C1" s="20"/>
    </row>
    <row r="2" spans="1:3" ht="30" customHeight="1">
      <c r="A2" s="21" t="s">
        <v>661</v>
      </c>
      <c r="B2" s="22" t="s">
        <v>31</v>
      </c>
      <c r="C2" s="22"/>
    </row>
    <row r="3" spans="1:2" ht="30" customHeight="1">
      <c r="A3" s="23" t="s">
        <v>507</v>
      </c>
      <c r="B3" s="24" t="s">
        <v>34</v>
      </c>
    </row>
    <row r="4" spans="1:2" ht="30" customHeight="1">
      <c r="A4" s="25" t="s">
        <v>662</v>
      </c>
      <c r="B4" s="26">
        <f aca="true" t="shared" si="0" ref="B4:B9">SUM(C4:J4)</f>
        <v>0</v>
      </c>
    </row>
    <row r="5" spans="1:2" ht="30" customHeight="1">
      <c r="A5" s="27" t="s">
        <v>663</v>
      </c>
      <c r="B5" s="26">
        <f t="shared" si="0"/>
        <v>0</v>
      </c>
    </row>
    <row r="6" spans="1:2" ht="30" customHeight="1">
      <c r="A6" s="27" t="s">
        <v>664</v>
      </c>
      <c r="B6" s="26">
        <f t="shared" si="0"/>
        <v>0</v>
      </c>
    </row>
    <row r="7" spans="1:2" ht="30" customHeight="1">
      <c r="A7" s="27" t="s">
        <v>665</v>
      </c>
      <c r="B7" s="26">
        <f t="shared" si="0"/>
        <v>0</v>
      </c>
    </row>
    <row r="8" spans="1:2" ht="30" customHeight="1">
      <c r="A8" s="27" t="s">
        <v>666</v>
      </c>
      <c r="B8" s="26">
        <f t="shared" si="0"/>
        <v>0</v>
      </c>
    </row>
    <row r="9" spans="1:2" ht="30" customHeight="1">
      <c r="A9" s="27" t="s">
        <v>667</v>
      </c>
      <c r="B9" s="26">
        <f t="shared" si="0"/>
        <v>0</v>
      </c>
    </row>
    <row r="10" ht="14.25">
      <c r="A10" t="s">
        <v>668</v>
      </c>
    </row>
  </sheetData>
  <sheetProtection/>
  <mergeCells count="1">
    <mergeCell ref="A1:B1"/>
  </mergeCells>
  <printOptions/>
  <pageMargins left="1.3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="130" zoomScaleNormal="130" workbookViewId="0" topLeftCell="A25">
      <selection activeCell="A34" sqref="A34"/>
    </sheetView>
  </sheetViews>
  <sheetFormatPr defaultColWidth="9.00390625" defaultRowHeight="14.25"/>
  <cols>
    <col min="1" max="1" width="59.00390625" style="203" customWidth="1"/>
    <col min="2" max="16384" width="9.00390625" style="203" customWidth="1"/>
  </cols>
  <sheetData>
    <row r="1" ht="45" customHeight="1">
      <c r="A1" s="204" t="s">
        <v>2</v>
      </c>
    </row>
    <row r="2" ht="24.75" customHeight="1">
      <c r="A2" s="205"/>
    </row>
    <row r="3" spans="1:2" ht="34.5" customHeight="1">
      <c r="A3" s="205" t="s">
        <v>3</v>
      </c>
      <c r="B3" s="203"/>
    </row>
    <row r="4" spans="1:2" s="202" customFormat="1" ht="34.5" customHeight="1">
      <c r="A4" s="202" t="s">
        <v>4</v>
      </c>
      <c r="B4" s="206"/>
    </row>
    <row r="5" spans="1:2" s="202" customFormat="1" ht="34.5" customHeight="1">
      <c r="A5" s="202" t="s">
        <v>5</v>
      </c>
      <c r="B5" s="206"/>
    </row>
    <row r="6" spans="1:2" s="202" customFormat="1" ht="34.5" customHeight="1">
      <c r="A6" s="202" t="s">
        <v>6</v>
      </c>
      <c r="B6" s="206"/>
    </row>
    <row r="7" spans="1:2" s="202" customFormat="1" ht="34.5" customHeight="1">
      <c r="A7" s="202" t="s">
        <v>7</v>
      </c>
      <c r="B7" s="206"/>
    </row>
    <row r="8" spans="1:2" s="202" customFormat="1" ht="34.5" customHeight="1">
      <c r="A8" s="207" t="s">
        <v>8</v>
      </c>
      <c r="B8" s="206"/>
    </row>
    <row r="9" spans="1:2" s="202" customFormat="1" ht="34.5" customHeight="1">
      <c r="A9" s="207" t="s">
        <v>9</v>
      </c>
      <c r="B9" s="206"/>
    </row>
    <row r="10" spans="1:2" s="202" customFormat="1" ht="34.5" customHeight="1">
      <c r="A10" s="202" t="s">
        <v>10</v>
      </c>
      <c r="B10" s="206"/>
    </row>
    <row r="11" spans="1:2" s="202" customFormat="1" ht="34.5" customHeight="1">
      <c r="A11" s="202" t="s">
        <v>11</v>
      </c>
      <c r="B11" s="206"/>
    </row>
    <row r="12" s="202" customFormat="1" ht="34.5" customHeight="1">
      <c r="B12" s="206"/>
    </row>
    <row r="13" spans="1:2" s="202" customFormat="1" ht="34.5" customHeight="1">
      <c r="A13" s="205" t="s">
        <v>12</v>
      </c>
      <c r="B13" s="206"/>
    </row>
    <row r="14" spans="1:2" s="202" customFormat="1" ht="34.5" customHeight="1">
      <c r="A14" s="202" t="s">
        <v>13</v>
      </c>
      <c r="B14" s="206"/>
    </row>
    <row r="15" spans="1:2" s="202" customFormat="1" ht="34.5" customHeight="1">
      <c r="A15" s="202" t="s">
        <v>14</v>
      </c>
      <c r="B15" s="206"/>
    </row>
    <row r="16" spans="1:2" s="202" customFormat="1" ht="34.5" customHeight="1">
      <c r="A16" s="202" t="s">
        <v>15</v>
      </c>
      <c r="B16" s="206"/>
    </row>
    <row r="17" spans="1:2" s="202" customFormat="1" ht="34.5" customHeight="1">
      <c r="A17" s="202" t="s">
        <v>16</v>
      </c>
      <c r="B17" s="206"/>
    </row>
    <row r="18" s="202" customFormat="1" ht="34.5" customHeight="1">
      <c r="B18" s="206"/>
    </row>
    <row r="19" spans="1:2" s="202" customFormat="1" ht="34.5" customHeight="1">
      <c r="A19" s="205" t="s">
        <v>17</v>
      </c>
      <c r="B19" s="206"/>
    </row>
    <row r="20" spans="1:2" s="202" customFormat="1" ht="34.5" customHeight="1">
      <c r="A20" s="202" t="s">
        <v>18</v>
      </c>
      <c r="B20" s="206"/>
    </row>
    <row r="21" s="202" customFormat="1" ht="34.5" customHeight="1">
      <c r="B21" s="206"/>
    </row>
    <row r="22" spans="1:2" s="21" customFormat="1" ht="34.5" customHeight="1">
      <c r="A22" s="205" t="s">
        <v>19</v>
      </c>
      <c r="B22" s="53"/>
    </row>
    <row r="23" spans="1:2" s="21" customFormat="1" ht="34.5" customHeight="1">
      <c r="A23" s="202" t="s">
        <v>20</v>
      </c>
      <c r="B23" s="53"/>
    </row>
    <row r="24" spans="1:2" s="21" customFormat="1" ht="34.5" customHeight="1">
      <c r="A24" s="202" t="s">
        <v>21</v>
      </c>
      <c r="B24" s="53"/>
    </row>
    <row r="25" spans="1:2" s="21" customFormat="1" ht="34.5" customHeight="1">
      <c r="A25" s="202" t="s">
        <v>22</v>
      </c>
      <c r="B25" s="53"/>
    </row>
    <row r="26" s="21" customFormat="1" ht="34.5" customHeight="1">
      <c r="B26" s="53"/>
    </row>
    <row r="27" spans="1:2" s="21" customFormat="1" ht="34.5" customHeight="1">
      <c r="A27" s="205" t="s">
        <v>23</v>
      </c>
      <c r="B27" s="53"/>
    </row>
    <row r="28" spans="1:2" s="21" customFormat="1" ht="34.5" customHeight="1">
      <c r="A28" s="202" t="s">
        <v>24</v>
      </c>
      <c r="B28" s="53"/>
    </row>
    <row r="29" spans="1:2" s="21" customFormat="1" ht="34.5" customHeight="1">
      <c r="A29" s="202" t="s">
        <v>25</v>
      </c>
      <c r="B29" s="53"/>
    </row>
    <row r="30" s="21" customFormat="1" ht="34.5" customHeight="1">
      <c r="B30" s="53"/>
    </row>
    <row r="31" spans="1:2" s="21" customFormat="1" ht="34.5" customHeight="1">
      <c r="A31" s="205" t="s">
        <v>26</v>
      </c>
      <c r="B31" s="53"/>
    </row>
    <row r="32" spans="1:2" s="21" customFormat="1" ht="34.5" customHeight="1">
      <c r="A32" s="202" t="s">
        <v>27</v>
      </c>
      <c r="B32" s="53"/>
    </row>
    <row r="33" spans="1:2" s="21" customFormat="1" ht="34.5" customHeight="1">
      <c r="A33" s="208"/>
      <c r="B33" s="53"/>
    </row>
    <row r="34" spans="1:2" s="21" customFormat="1" ht="34.5" customHeight="1">
      <c r="A34" s="205" t="s">
        <v>28</v>
      </c>
      <c r="B34" s="53"/>
    </row>
    <row r="35" s="21" customFormat="1" ht="34.5" customHeight="1">
      <c r="B35" s="53"/>
    </row>
    <row r="36" spans="1:2" s="21" customFormat="1" ht="34.5" customHeight="1">
      <c r="A36" s="205"/>
      <c r="B36" s="53"/>
    </row>
    <row r="37" spans="1:2" s="21" customFormat="1" ht="17.25" customHeight="1">
      <c r="A37" s="209"/>
      <c r="B37" s="53"/>
    </row>
    <row r="38" s="21" customFormat="1" ht="17.25" customHeight="1">
      <c r="B38" s="53"/>
    </row>
    <row r="39" s="21" customFormat="1" ht="17.25" customHeight="1">
      <c r="B39" s="53"/>
    </row>
    <row r="40" s="21" customFormat="1" ht="17.25" customHeight="1">
      <c r="B40" s="53"/>
    </row>
    <row r="41" s="21" customFormat="1" ht="17.25" customHeight="1">
      <c r="B41" s="53"/>
    </row>
    <row r="42" ht="14.25">
      <c r="A42" s="21"/>
    </row>
  </sheetData>
  <sheetProtection/>
  <autoFilter ref="A1:A42"/>
  <printOptions horizontalCentered="1"/>
  <pageMargins left="0.94" right="0.75" top="1.1" bottom="0.63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pane ySplit="3" topLeftCell="A4" activePane="bottomLeft" state="frozen"/>
      <selection pane="bottomLeft" activeCell="A2" sqref="A2"/>
    </sheetView>
  </sheetViews>
  <sheetFormatPr defaultColWidth="9.00390625" defaultRowHeight="14.25"/>
  <cols>
    <col min="1" max="1" width="39.375" style="0" customWidth="1"/>
    <col min="2" max="2" width="19.125" style="0" customWidth="1"/>
  </cols>
  <sheetData>
    <row r="1" spans="1:3" ht="57.75" customHeight="1">
      <c r="A1" s="19" t="s">
        <v>669</v>
      </c>
      <c r="B1" s="19"/>
      <c r="C1" s="20"/>
    </row>
    <row r="2" spans="1:3" ht="30" customHeight="1">
      <c r="A2" s="21" t="s">
        <v>670</v>
      </c>
      <c r="B2" s="22" t="s">
        <v>31</v>
      </c>
      <c r="C2" s="22"/>
    </row>
    <row r="3" spans="1:2" ht="30" customHeight="1">
      <c r="A3" s="23" t="s">
        <v>507</v>
      </c>
      <c r="B3" s="24" t="s">
        <v>34</v>
      </c>
    </row>
    <row r="4" spans="1:2" ht="30" customHeight="1">
      <c r="A4" s="25" t="s">
        <v>671</v>
      </c>
      <c r="B4" s="26">
        <f aca="true" t="shared" si="0" ref="B4:B7">SUM(C4:J4)</f>
        <v>0</v>
      </c>
    </row>
    <row r="5" spans="1:2" ht="30" customHeight="1">
      <c r="A5" s="27" t="s">
        <v>672</v>
      </c>
      <c r="B5" s="26">
        <f t="shared" si="0"/>
        <v>0</v>
      </c>
    </row>
    <row r="6" spans="1:2" ht="30" customHeight="1">
      <c r="A6" s="27" t="s">
        <v>673</v>
      </c>
      <c r="B6" s="26">
        <f t="shared" si="0"/>
        <v>0</v>
      </c>
    </row>
    <row r="7" spans="1:2" ht="30" customHeight="1">
      <c r="A7" s="27" t="s">
        <v>674</v>
      </c>
      <c r="B7" s="26">
        <f t="shared" si="0"/>
        <v>0</v>
      </c>
    </row>
    <row r="8" spans="1:2" ht="30" customHeight="1">
      <c r="A8" s="28" t="s">
        <v>668</v>
      </c>
      <c r="B8" s="29"/>
    </row>
    <row r="9" spans="1:2" ht="30" customHeight="1">
      <c r="A9" s="29"/>
      <c r="B9" s="29"/>
    </row>
  </sheetData>
  <sheetProtection/>
  <mergeCells count="1">
    <mergeCell ref="A1:B1"/>
  </mergeCells>
  <printOptions/>
  <pageMargins left="1.18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C6" sqref="C6"/>
    </sheetView>
  </sheetViews>
  <sheetFormatPr defaultColWidth="6.875" defaultRowHeight="12.75" customHeight="1"/>
  <cols>
    <col min="1" max="6" width="15.75390625" style="5" customWidth="1"/>
    <col min="7" max="7" width="16.50390625" style="5" customWidth="1"/>
    <col min="8" max="16384" width="6.875" style="5" customWidth="1"/>
  </cols>
  <sheetData>
    <row r="1" spans="1:7" s="5" customFormat="1" ht="28.5" customHeight="1">
      <c r="A1" s="6" t="s">
        <v>675</v>
      </c>
      <c r="B1" s="6"/>
      <c r="C1" s="6"/>
      <c r="D1" s="6"/>
      <c r="E1" s="6"/>
      <c r="F1" s="6"/>
      <c r="G1" s="6"/>
    </row>
    <row r="2" spans="1:7" s="5" customFormat="1" ht="22.5" customHeight="1">
      <c r="A2" s="7" t="s">
        <v>676</v>
      </c>
      <c r="G2" s="8" t="s">
        <v>31</v>
      </c>
    </row>
    <row r="3" spans="1:7" s="5" customFormat="1" ht="29.25" customHeight="1">
      <c r="A3" s="9" t="s">
        <v>424</v>
      </c>
      <c r="B3" s="10" t="s">
        <v>677</v>
      </c>
      <c r="C3" s="11"/>
      <c r="D3" s="11"/>
      <c r="E3" s="11"/>
      <c r="F3" s="12"/>
      <c r="G3" s="13" t="s">
        <v>547</v>
      </c>
    </row>
    <row r="4" spans="1:7" s="5" customFormat="1" ht="29.25" customHeight="1">
      <c r="A4" s="14"/>
      <c r="B4" s="15" t="s">
        <v>450</v>
      </c>
      <c r="C4" s="15" t="s">
        <v>678</v>
      </c>
      <c r="D4" s="15" t="s">
        <v>679</v>
      </c>
      <c r="E4" s="15"/>
      <c r="F4" s="15"/>
      <c r="G4" s="13"/>
    </row>
    <row r="5" spans="1:7" s="5" customFormat="1" ht="29.25" customHeight="1">
      <c r="A5" s="16"/>
      <c r="B5" s="15"/>
      <c r="C5" s="15"/>
      <c r="D5" s="17" t="s">
        <v>680</v>
      </c>
      <c r="E5" s="17" t="s">
        <v>681</v>
      </c>
      <c r="F5" s="17" t="s">
        <v>451</v>
      </c>
      <c r="G5" s="13"/>
    </row>
    <row r="6" spans="1:7" s="5" customFormat="1" ht="25.5" customHeight="1">
      <c r="A6" s="18">
        <f>B6+C6+D6</f>
        <v>2517.25</v>
      </c>
      <c r="B6" s="18"/>
      <c r="C6" s="18">
        <v>849.21</v>
      </c>
      <c r="D6" s="18">
        <f>SUM(E6:F6)</f>
        <v>1668.04</v>
      </c>
      <c r="E6" s="18">
        <v>38</v>
      </c>
      <c r="F6" s="18">
        <v>1630.04</v>
      </c>
      <c r="G6" s="13"/>
    </row>
  </sheetData>
  <sheetProtection/>
  <mergeCells count="7">
    <mergeCell ref="A1:G1"/>
    <mergeCell ref="B3:F3"/>
    <mergeCell ref="D4:F4"/>
    <mergeCell ref="A3:A5"/>
    <mergeCell ref="B4:B5"/>
    <mergeCell ref="C4:C5"/>
    <mergeCell ref="G3:G5"/>
  </mergeCells>
  <printOptions/>
  <pageMargins left="1.02" right="0.75" top="1" bottom="1" header="0.51" footer="0.51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76.25390625" style="0" customWidth="1"/>
  </cols>
  <sheetData>
    <row r="1" ht="57" customHeight="1">
      <c r="A1" s="1" t="s">
        <v>682</v>
      </c>
    </row>
    <row r="2" ht="15" customHeight="1">
      <c r="A2" s="2"/>
    </row>
    <row r="3" ht="183" customHeight="1">
      <c r="A3" s="3" t="s">
        <v>683</v>
      </c>
    </row>
    <row r="4" ht="28.5" customHeight="1"/>
    <row r="5" ht="48">
      <c r="A5" s="1" t="s">
        <v>684</v>
      </c>
    </row>
    <row r="6" ht="15" customHeight="1">
      <c r="A6" s="2"/>
    </row>
    <row r="7" ht="52.5" customHeight="1">
      <c r="A7" s="4" t="s">
        <v>685</v>
      </c>
    </row>
    <row r="8" ht="28.5" customHeight="1"/>
    <row r="9" ht="24">
      <c r="A9" s="1" t="s">
        <v>686</v>
      </c>
    </row>
    <row r="10" ht="15" customHeight="1">
      <c r="A10" s="2"/>
    </row>
    <row r="11" ht="72" customHeight="1">
      <c r="A11" s="4" t="s">
        <v>687</v>
      </c>
    </row>
  </sheetData>
  <sheetProtection/>
  <printOptions/>
  <pageMargins left="0.98" right="0.9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pane ySplit="3" topLeftCell="A13" activePane="bottomLeft" state="frozen"/>
      <selection pane="bottomLeft" activeCell="J16" sqref="J16"/>
    </sheetView>
  </sheetViews>
  <sheetFormatPr defaultColWidth="9.00390625" defaultRowHeight="14.25"/>
  <cols>
    <col min="1" max="1" width="35.875" style="100" customWidth="1"/>
    <col min="2" max="4" width="14.25390625" style="100" customWidth="1"/>
    <col min="5" max="16384" width="9.00390625" style="100" customWidth="1"/>
  </cols>
  <sheetData>
    <row r="1" spans="1:4" ht="36.75" customHeight="1">
      <c r="A1" s="166" t="s">
        <v>29</v>
      </c>
      <c r="B1" s="166"/>
      <c r="C1" s="166"/>
      <c r="D1" s="166"/>
    </row>
    <row r="2" spans="1:4" ht="21.75" customHeight="1">
      <c r="A2" s="186" t="s">
        <v>30</v>
      </c>
      <c r="B2" s="187"/>
      <c r="C2" s="187"/>
      <c r="D2" s="188" t="s">
        <v>31</v>
      </c>
    </row>
    <row r="3" spans="1:4" ht="40.5">
      <c r="A3" s="170" t="s">
        <v>32</v>
      </c>
      <c r="B3" s="172" t="s">
        <v>33</v>
      </c>
      <c r="C3" s="172" t="s">
        <v>34</v>
      </c>
      <c r="D3" s="172" t="s">
        <v>35</v>
      </c>
    </row>
    <row r="4" spans="1:4" ht="18.75" customHeight="1">
      <c r="A4" s="189" t="s">
        <v>36</v>
      </c>
      <c r="B4" s="183">
        <f>SUM(B5:B16)</f>
        <v>591048</v>
      </c>
      <c r="C4" s="183">
        <f>SUM(C5:C16)</f>
        <v>650000</v>
      </c>
      <c r="D4" s="190">
        <f>(C4-B4)/B4</f>
        <v>0.0997414761576048</v>
      </c>
    </row>
    <row r="5" spans="1:6" ht="18.75" customHeight="1">
      <c r="A5" s="191" t="s">
        <v>37</v>
      </c>
      <c r="B5" s="192">
        <v>226473</v>
      </c>
      <c r="C5" s="193">
        <v>245000</v>
      </c>
      <c r="D5" s="194">
        <f>(C5-B5)/B5</f>
        <v>0.08180666127971105</v>
      </c>
      <c r="F5" s="195"/>
    </row>
    <row r="6" spans="1:4" ht="18.75" customHeight="1">
      <c r="A6" s="191" t="s">
        <v>38</v>
      </c>
      <c r="B6" s="192">
        <v>63261</v>
      </c>
      <c r="C6" s="196">
        <v>85000</v>
      </c>
      <c r="D6" s="194">
        <f>(C6-B6)/B6</f>
        <v>0.3436398412924235</v>
      </c>
    </row>
    <row r="7" spans="1:4" ht="18.75" customHeight="1">
      <c r="A7" s="191" t="s">
        <v>39</v>
      </c>
      <c r="B7" s="192">
        <v>9530</v>
      </c>
      <c r="C7" s="196">
        <v>9500</v>
      </c>
      <c r="D7" s="194">
        <f aca="true" t="shared" si="0" ref="D6:D25">(C7-B7)/B7</f>
        <v>-0.0031479538300104933</v>
      </c>
    </row>
    <row r="8" spans="1:4" ht="18.75" customHeight="1">
      <c r="A8" s="191" t="s">
        <v>40</v>
      </c>
      <c r="B8" s="192">
        <v>135070</v>
      </c>
      <c r="C8" s="196">
        <v>157000</v>
      </c>
      <c r="D8" s="194">
        <f t="shared" si="0"/>
        <v>0.1623602576441845</v>
      </c>
    </row>
    <row r="9" spans="1:4" ht="18.75" customHeight="1">
      <c r="A9" s="191" t="s">
        <v>41</v>
      </c>
      <c r="B9" s="192">
        <v>87133</v>
      </c>
      <c r="C9" s="196">
        <v>100000</v>
      </c>
      <c r="D9" s="194">
        <f t="shared" si="0"/>
        <v>0.1476708021071236</v>
      </c>
    </row>
    <row r="10" spans="1:4" ht="18.75" customHeight="1">
      <c r="A10" s="191" t="s">
        <v>42</v>
      </c>
      <c r="B10" s="192">
        <v>5420</v>
      </c>
      <c r="C10" s="196">
        <v>6000</v>
      </c>
      <c r="D10" s="194">
        <f t="shared" si="0"/>
        <v>0.1070110701107011</v>
      </c>
    </row>
    <row r="11" spans="1:4" ht="18.75" customHeight="1">
      <c r="A11" s="191" t="s">
        <v>43</v>
      </c>
      <c r="B11" s="192">
        <v>15034</v>
      </c>
      <c r="C11" s="196">
        <v>20000</v>
      </c>
      <c r="D11" s="194">
        <f t="shared" si="0"/>
        <v>0.33031794598909137</v>
      </c>
    </row>
    <row r="12" spans="1:4" ht="18.75" customHeight="1">
      <c r="A12" s="191" t="s">
        <v>44</v>
      </c>
      <c r="B12" s="192">
        <v>8137</v>
      </c>
      <c r="C12" s="196">
        <v>8000</v>
      </c>
      <c r="D12" s="194">
        <f t="shared" si="0"/>
        <v>-0.016836671992134695</v>
      </c>
    </row>
    <row r="13" spans="1:4" ht="18.75" customHeight="1">
      <c r="A13" s="191" t="s">
        <v>45</v>
      </c>
      <c r="B13" s="192">
        <v>1335</v>
      </c>
      <c r="C13" s="196">
        <v>1300</v>
      </c>
      <c r="D13" s="194">
        <f t="shared" si="0"/>
        <v>-0.026217228464419477</v>
      </c>
    </row>
    <row r="14" spans="1:4" ht="18.75" customHeight="1">
      <c r="A14" s="191" t="s">
        <v>46</v>
      </c>
      <c r="B14" s="192">
        <v>4729</v>
      </c>
      <c r="C14" s="196">
        <v>4800</v>
      </c>
      <c r="D14" s="194">
        <f t="shared" si="0"/>
        <v>0.015013744977796574</v>
      </c>
    </row>
    <row r="15" spans="1:4" ht="18.75" customHeight="1">
      <c r="A15" s="191" t="s">
        <v>47</v>
      </c>
      <c r="B15" s="192">
        <v>31466</v>
      </c>
      <c r="C15" s="196">
        <v>10000</v>
      </c>
      <c r="D15" s="194">
        <f t="shared" si="0"/>
        <v>-0.6821966567088286</v>
      </c>
    </row>
    <row r="16" spans="1:4" ht="18.75" customHeight="1">
      <c r="A16" s="191" t="s">
        <v>48</v>
      </c>
      <c r="B16" s="192">
        <v>3460</v>
      </c>
      <c r="C16" s="196">
        <v>3400</v>
      </c>
      <c r="D16" s="194">
        <f t="shared" si="0"/>
        <v>-0.017341040462427744</v>
      </c>
    </row>
    <row r="17" spans="1:4" ht="18.75" customHeight="1">
      <c r="A17" s="189" t="s">
        <v>49</v>
      </c>
      <c r="B17" s="197">
        <f>SUM(B18:B23)</f>
        <v>123464</v>
      </c>
      <c r="C17" s="183">
        <f>SUM(C18:C23)</f>
        <v>140000</v>
      </c>
      <c r="D17" s="190">
        <f t="shared" si="0"/>
        <v>0.13393377826734917</v>
      </c>
    </row>
    <row r="18" spans="1:4" ht="18.75" customHeight="1">
      <c r="A18" s="191" t="s">
        <v>50</v>
      </c>
      <c r="B18" s="192">
        <v>76002</v>
      </c>
      <c r="C18" s="198">
        <v>70000</v>
      </c>
      <c r="D18" s="194">
        <f t="shared" si="0"/>
        <v>-0.07897160601036815</v>
      </c>
    </row>
    <row r="19" spans="1:4" ht="18.75" customHeight="1">
      <c r="A19" s="191" t="s">
        <v>51</v>
      </c>
      <c r="B19" s="192">
        <v>35962</v>
      </c>
      <c r="C19" s="198">
        <v>30000</v>
      </c>
      <c r="D19" s="194">
        <f t="shared" si="0"/>
        <v>-0.16578610755797787</v>
      </c>
    </row>
    <row r="20" spans="1:4" ht="18.75" customHeight="1">
      <c r="A20" s="191" t="s">
        <v>52</v>
      </c>
      <c r="B20" s="192">
        <v>8564</v>
      </c>
      <c r="C20" s="198">
        <v>7000</v>
      </c>
      <c r="D20" s="194">
        <f t="shared" si="0"/>
        <v>-0.18262494161606727</v>
      </c>
    </row>
    <row r="21" spans="1:4" ht="18.75" customHeight="1">
      <c r="A21" s="191" t="s">
        <v>53</v>
      </c>
      <c r="B21" s="192">
        <v>189</v>
      </c>
      <c r="C21" s="198">
        <v>20000</v>
      </c>
      <c r="D21" s="194">
        <f t="shared" si="0"/>
        <v>104.82010582010582</v>
      </c>
    </row>
    <row r="22" spans="1:4" ht="18.75" customHeight="1">
      <c r="A22" s="191" t="s">
        <v>54</v>
      </c>
      <c r="B22" s="192">
        <v>1452</v>
      </c>
      <c r="C22" s="198">
        <v>13000</v>
      </c>
      <c r="D22" s="194">
        <f t="shared" si="0"/>
        <v>7.953168044077135</v>
      </c>
    </row>
    <row r="23" spans="1:4" ht="18.75" customHeight="1">
      <c r="A23" s="191" t="s">
        <v>55</v>
      </c>
      <c r="B23" s="192">
        <v>1295</v>
      </c>
      <c r="C23" s="198"/>
      <c r="D23" s="194">
        <f t="shared" si="0"/>
        <v>-1</v>
      </c>
    </row>
    <row r="24" spans="1:4" ht="22.5" customHeight="1">
      <c r="A24" s="189" t="s">
        <v>56</v>
      </c>
      <c r="B24" s="183">
        <v>165049</v>
      </c>
      <c r="C24" s="183">
        <v>131722</v>
      </c>
      <c r="D24" s="190">
        <f t="shared" si="0"/>
        <v>-0.2019218535101697</v>
      </c>
    </row>
    <row r="25" spans="1:4" ht="22.5" customHeight="1">
      <c r="A25" s="189" t="s">
        <v>57</v>
      </c>
      <c r="B25" s="183">
        <v>3655</v>
      </c>
      <c r="C25" s="183">
        <v>25610</v>
      </c>
      <c r="D25" s="190">
        <f t="shared" si="0"/>
        <v>6.006839945280438</v>
      </c>
    </row>
    <row r="26" spans="1:4" ht="18.75" customHeight="1">
      <c r="A26" s="189" t="s">
        <v>58</v>
      </c>
      <c r="B26" s="199">
        <v>4533</v>
      </c>
      <c r="C26" s="199"/>
      <c r="D26" s="190"/>
    </row>
    <row r="27" spans="1:4" ht="18.75" customHeight="1" hidden="1">
      <c r="A27" s="189" t="s">
        <v>59</v>
      </c>
      <c r="B27" s="200"/>
      <c r="C27" s="200"/>
      <c r="D27" s="190"/>
    </row>
    <row r="28" spans="1:4" ht="18.75" customHeight="1" hidden="1">
      <c r="A28" s="189" t="s">
        <v>60</v>
      </c>
      <c r="B28" s="200"/>
      <c r="C28" s="201"/>
      <c r="D28" s="190"/>
    </row>
    <row r="29" spans="1:4" ht="21.75" customHeight="1">
      <c r="A29" s="178" t="s">
        <v>61</v>
      </c>
      <c r="B29" s="200">
        <f>B24+B26+B4+B17+B28+B27+B25</f>
        <v>887749</v>
      </c>
      <c r="C29" s="200">
        <f>C24+C26+C4+C17+C28+C27+C25</f>
        <v>947332</v>
      </c>
      <c r="D29" s="190">
        <f>(C29-B29)/B29</f>
        <v>0.06711694409117892</v>
      </c>
    </row>
    <row r="31" ht="13.5">
      <c r="A31" s="21"/>
    </row>
  </sheetData>
  <sheetProtection/>
  <mergeCells count="1">
    <mergeCell ref="A1:D1"/>
  </mergeCells>
  <printOptions horizontalCentered="1"/>
  <pageMargins left="0.75" right="0.75" top="0.98" bottom="0.75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30"/>
  <sheetViews>
    <sheetView workbookViewId="0" topLeftCell="A1">
      <pane ySplit="3" topLeftCell="A16" activePane="bottomLeft" state="frozen"/>
      <selection pane="bottomLeft" activeCell="J16" sqref="J16"/>
    </sheetView>
  </sheetViews>
  <sheetFormatPr defaultColWidth="9.00390625" defaultRowHeight="14.25"/>
  <cols>
    <col min="1" max="1" width="34.00390625" style="100" customWidth="1"/>
    <col min="2" max="4" width="14.50390625" style="100" customWidth="1"/>
    <col min="5" max="229" width="9.00390625" style="100" customWidth="1"/>
    <col min="230" max="236" width="9.00390625" style="165" customWidth="1"/>
  </cols>
  <sheetData>
    <row r="1" spans="1:4" ht="36.75" customHeight="1">
      <c r="A1" s="166" t="s">
        <v>62</v>
      </c>
      <c r="B1" s="166"/>
      <c r="C1" s="166"/>
      <c r="D1" s="166"/>
    </row>
    <row r="2" spans="1:4" ht="19.5" customHeight="1">
      <c r="A2" s="167" t="s">
        <v>63</v>
      </c>
      <c r="B2" s="168"/>
      <c r="C2" s="168"/>
      <c r="D2" s="169" t="s">
        <v>31</v>
      </c>
    </row>
    <row r="3" spans="1:4" ht="50.25" customHeight="1">
      <c r="A3" s="170" t="s">
        <v>64</v>
      </c>
      <c r="B3" s="171" t="s">
        <v>65</v>
      </c>
      <c r="C3" s="171" t="s">
        <v>34</v>
      </c>
      <c r="D3" s="172" t="s">
        <v>35</v>
      </c>
    </row>
    <row r="4" spans="1:4" ht="21" customHeight="1">
      <c r="A4" s="173" t="s">
        <v>66</v>
      </c>
      <c r="B4" s="174">
        <v>64451</v>
      </c>
      <c r="C4" s="175">
        <v>65000</v>
      </c>
      <c r="D4" s="176">
        <f aca="true" t="shared" si="0" ref="D4:D25">(C4-B4)/B4</f>
        <v>0.00851809902096166</v>
      </c>
    </row>
    <row r="5" spans="1:4" ht="21" customHeight="1">
      <c r="A5" s="173" t="s">
        <v>67</v>
      </c>
      <c r="B5" s="177">
        <v>42877</v>
      </c>
      <c r="C5" s="175">
        <v>44000</v>
      </c>
      <c r="D5" s="176">
        <f t="shared" si="0"/>
        <v>0.026191198078223756</v>
      </c>
    </row>
    <row r="6" spans="1:4" ht="21" customHeight="1">
      <c r="A6" s="173" t="s">
        <v>68</v>
      </c>
      <c r="B6" s="177">
        <v>185937</v>
      </c>
      <c r="C6" s="175">
        <v>187000</v>
      </c>
      <c r="D6" s="176">
        <f t="shared" si="0"/>
        <v>0.005716990163334893</v>
      </c>
    </row>
    <row r="7" spans="1:4" ht="21" customHeight="1">
      <c r="A7" s="173" t="s">
        <v>69</v>
      </c>
      <c r="B7" s="177">
        <v>21026</v>
      </c>
      <c r="C7" s="175">
        <v>22000</v>
      </c>
      <c r="D7" s="176">
        <f t="shared" si="0"/>
        <v>0.046323599353181776</v>
      </c>
    </row>
    <row r="8" spans="1:4" ht="21" customHeight="1">
      <c r="A8" s="173" t="s">
        <v>70</v>
      </c>
      <c r="B8" s="177">
        <v>20164</v>
      </c>
      <c r="C8" s="175">
        <v>21200</v>
      </c>
      <c r="D8" s="176">
        <f t="shared" si="0"/>
        <v>0.05137869470343186</v>
      </c>
    </row>
    <row r="9" spans="1:4" ht="21" customHeight="1">
      <c r="A9" s="173" t="s">
        <v>71</v>
      </c>
      <c r="B9" s="177">
        <v>98406</v>
      </c>
      <c r="C9" s="175">
        <v>103000</v>
      </c>
      <c r="D9" s="176">
        <f t="shared" si="0"/>
        <v>0.046684145275694575</v>
      </c>
    </row>
    <row r="10" spans="1:4" ht="21" customHeight="1">
      <c r="A10" s="173" t="s">
        <v>72</v>
      </c>
      <c r="B10" s="177">
        <v>63113</v>
      </c>
      <c r="C10" s="175">
        <v>64000</v>
      </c>
      <c r="D10" s="176">
        <f t="shared" si="0"/>
        <v>0.014054156829813192</v>
      </c>
    </row>
    <row r="11" spans="1:4" ht="21" customHeight="1">
      <c r="A11" s="173" t="s">
        <v>73</v>
      </c>
      <c r="B11" s="177">
        <v>77072</v>
      </c>
      <c r="C11" s="175">
        <v>78000</v>
      </c>
      <c r="D11" s="176">
        <f t="shared" si="0"/>
        <v>0.012040689225659124</v>
      </c>
    </row>
    <row r="12" spans="1:4" ht="21" customHeight="1">
      <c r="A12" s="173" t="s">
        <v>74</v>
      </c>
      <c r="B12" s="177">
        <v>81736</v>
      </c>
      <c r="C12" s="175">
        <v>84000</v>
      </c>
      <c r="D12" s="176">
        <f t="shared" si="0"/>
        <v>0.0276989331506313</v>
      </c>
    </row>
    <row r="13" spans="1:4" ht="21" customHeight="1">
      <c r="A13" s="173" t="s">
        <v>75</v>
      </c>
      <c r="B13" s="177">
        <v>120744</v>
      </c>
      <c r="C13" s="175">
        <v>133018</v>
      </c>
      <c r="D13" s="176">
        <f t="shared" si="0"/>
        <v>0.10165308421122375</v>
      </c>
    </row>
    <row r="14" spans="1:4" ht="21" customHeight="1">
      <c r="A14" s="173" t="s">
        <v>76</v>
      </c>
      <c r="B14" s="177">
        <v>35258</v>
      </c>
      <c r="C14" s="175">
        <v>37000</v>
      </c>
      <c r="D14" s="176">
        <f t="shared" si="0"/>
        <v>0.04940722672868569</v>
      </c>
    </row>
    <row r="15" spans="1:4" ht="21" customHeight="1">
      <c r="A15" s="173" t="s">
        <v>77</v>
      </c>
      <c r="B15" s="177">
        <v>22277</v>
      </c>
      <c r="C15" s="175">
        <v>23000</v>
      </c>
      <c r="D15" s="176">
        <f t="shared" si="0"/>
        <v>0.03245499842887283</v>
      </c>
    </row>
    <row r="16" spans="1:4" ht="21" customHeight="1">
      <c r="A16" s="173" t="s">
        <v>78</v>
      </c>
      <c r="B16" s="177">
        <v>3273</v>
      </c>
      <c r="C16" s="175">
        <v>3500</v>
      </c>
      <c r="D16" s="176">
        <f t="shared" si="0"/>
        <v>0.06935533150015276</v>
      </c>
    </row>
    <row r="17" spans="1:4" ht="21" customHeight="1">
      <c r="A17" s="173" t="s">
        <v>79</v>
      </c>
      <c r="B17" s="177">
        <v>356</v>
      </c>
      <c r="C17" s="175">
        <v>480</v>
      </c>
      <c r="D17" s="176">
        <f t="shared" si="0"/>
        <v>0.34831460674157305</v>
      </c>
    </row>
    <row r="18" spans="1:4" ht="21" customHeight="1">
      <c r="A18" s="173" t="s">
        <v>80</v>
      </c>
      <c r="B18" s="177">
        <v>300</v>
      </c>
      <c r="C18" s="175">
        <v>360</v>
      </c>
      <c r="D18" s="176">
        <f t="shared" si="0"/>
        <v>0.2</v>
      </c>
    </row>
    <row r="19" spans="1:4" ht="21" customHeight="1">
      <c r="A19" s="173" t="s">
        <v>81</v>
      </c>
      <c r="B19" s="177">
        <v>6592</v>
      </c>
      <c r="C19" s="175">
        <v>6700</v>
      </c>
      <c r="D19" s="176">
        <f t="shared" si="0"/>
        <v>0.016383495145631068</v>
      </c>
    </row>
    <row r="20" spans="1:4" ht="21" customHeight="1">
      <c r="A20" s="173" t="s">
        <v>82</v>
      </c>
      <c r="B20" s="177">
        <v>15100</v>
      </c>
      <c r="C20" s="175">
        <v>15200</v>
      </c>
      <c r="D20" s="176">
        <f t="shared" si="0"/>
        <v>0.006622516556291391</v>
      </c>
    </row>
    <row r="21" spans="1:4" ht="21" customHeight="1">
      <c r="A21" s="173" t="s">
        <v>83</v>
      </c>
      <c r="B21" s="177">
        <v>2064</v>
      </c>
      <c r="C21" s="175">
        <v>2200</v>
      </c>
      <c r="D21" s="176">
        <f t="shared" si="0"/>
        <v>0.06589147286821706</v>
      </c>
    </row>
    <row r="22" spans="1:4" ht="21" customHeight="1">
      <c r="A22" s="173" t="s">
        <v>84</v>
      </c>
      <c r="B22" s="177">
        <v>5306</v>
      </c>
      <c r="C22" s="175"/>
      <c r="D22" s="176">
        <f t="shared" si="0"/>
        <v>-1</v>
      </c>
    </row>
    <row r="23" spans="1:4" ht="21" customHeight="1">
      <c r="A23" s="173" t="s">
        <v>85</v>
      </c>
      <c r="B23" s="174">
        <v>5280</v>
      </c>
      <c r="C23" s="175">
        <v>5500</v>
      </c>
      <c r="D23" s="176">
        <f t="shared" si="0"/>
        <v>0.041666666666666664</v>
      </c>
    </row>
    <row r="24" spans="1:4" ht="21" customHeight="1">
      <c r="A24" s="173" t="s">
        <v>86</v>
      </c>
      <c r="B24" s="174">
        <v>4</v>
      </c>
      <c r="C24" s="175"/>
      <c r="D24" s="176"/>
    </row>
    <row r="25" spans="1:4" ht="21" customHeight="1">
      <c r="A25" s="178" t="s">
        <v>87</v>
      </c>
      <c r="B25" s="179">
        <f>SUM(B4:B24)</f>
        <v>871336</v>
      </c>
      <c r="C25" s="180">
        <f>SUM(C4:C24)</f>
        <v>895158</v>
      </c>
      <c r="D25" s="181">
        <f>(C25-B25)/B25</f>
        <v>0.02733962558645574</v>
      </c>
    </row>
    <row r="26" spans="1:236" s="164" customFormat="1" ht="21" customHeight="1">
      <c r="A26" s="182" t="s">
        <v>88</v>
      </c>
      <c r="B26" s="180">
        <v>5417</v>
      </c>
      <c r="C26" s="180">
        <v>5417</v>
      </c>
      <c r="D26" s="181">
        <f>(C26-B26)/B26</f>
        <v>0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</row>
    <row r="27" spans="1:236" s="164" customFormat="1" ht="21" customHeight="1">
      <c r="A27" s="182" t="s">
        <v>89</v>
      </c>
      <c r="B27" s="183">
        <v>3655</v>
      </c>
      <c r="C27" s="180">
        <v>25610</v>
      </c>
      <c r="D27" s="181">
        <f>(C27-B27)/B27</f>
        <v>6.006839945280438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</row>
    <row r="28" spans="1:236" s="164" customFormat="1" ht="21" customHeight="1">
      <c r="A28" s="182" t="s">
        <v>90</v>
      </c>
      <c r="B28" s="180"/>
      <c r="C28" s="180">
        <v>20958</v>
      </c>
      <c r="D28" s="1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</row>
    <row r="29" spans="1:236" s="164" customFormat="1" ht="21" customHeight="1">
      <c r="A29" s="182" t="s">
        <v>91</v>
      </c>
      <c r="B29" s="180">
        <v>1300</v>
      </c>
      <c r="C29" s="179"/>
      <c r="D29" s="185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</row>
    <row r="30" spans="1:236" s="164" customFormat="1" ht="21.75" customHeight="1">
      <c r="A30" s="178" t="s">
        <v>92</v>
      </c>
      <c r="B30" s="180">
        <f>B25+B26+B29+B28+B27</f>
        <v>881708</v>
      </c>
      <c r="C30" s="180">
        <f>C25+C26+C29+C28+C27</f>
        <v>947143</v>
      </c>
      <c r="D30" s="181">
        <f>(C30-B30)/B30</f>
        <v>0.07421391208880945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</row>
  </sheetData>
  <sheetProtection/>
  <mergeCells count="1">
    <mergeCell ref="A1:D1"/>
  </mergeCells>
  <printOptions horizontalCentered="1"/>
  <pageMargins left="0.75" right="0.75" top="0.98" bottom="0.790000000000000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0"/>
  <sheetViews>
    <sheetView showZeros="0" workbookViewId="0" topLeftCell="A1">
      <pane ySplit="3" topLeftCell="A319" activePane="bottomLeft" state="frozen"/>
      <selection pane="bottomLeft" activeCell="B331" sqref="B331"/>
    </sheetView>
  </sheetViews>
  <sheetFormatPr defaultColWidth="8.00390625" defaultRowHeight="14.25"/>
  <cols>
    <col min="1" max="1" width="15.25390625" style="152" customWidth="1"/>
    <col min="2" max="2" width="39.625" style="155" customWidth="1"/>
    <col min="3" max="3" width="13.50390625" style="156" customWidth="1"/>
    <col min="4" max="16384" width="8.00390625" style="156" customWidth="1"/>
  </cols>
  <sheetData>
    <row r="1" spans="1:3" s="151" customFormat="1" ht="39" customHeight="1">
      <c r="A1" s="157" t="s">
        <v>93</v>
      </c>
      <c r="B1" s="157"/>
      <c r="C1" s="157"/>
    </row>
    <row r="2" spans="1:3" s="152" customFormat="1" ht="24" customHeight="1">
      <c r="A2" s="138" t="s">
        <v>94</v>
      </c>
      <c r="B2" s="139"/>
      <c r="C2" s="139" t="s">
        <v>31</v>
      </c>
    </row>
    <row r="3" spans="1:3" s="152" customFormat="1" ht="24" customHeight="1">
      <c r="A3" s="141" t="s">
        <v>95</v>
      </c>
      <c r="B3" s="141" t="s">
        <v>96</v>
      </c>
      <c r="C3" s="141" t="s">
        <v>97</v>
      </c>
    </row>
    <row r="4" spans="1:3" s="153" customFormat="1" ht="15" customHeight="1">
      <c r="A4" s="148">
        <v>201</v>
      </c>
      <c r="B4" s="158" t="s">
        <v>98</v>
      </c>
      <c r="C4" s="159">
        <f>C5+C11+C17+C25+C32+C36+C41+C43+C47+C50+C53+C58+C64+C66+C68+C71+C75+C79+C86+C90+C95+C98+C102</f>
        <v>65000</v>
      </c>
    </row>
    <row r="5" spans="1:3" s="154" customFormat="1" ht="15" customHeight="1">
      <c r="A5" s="148">
        <v>20101</v>
      </c>
      <c r="B5" s="158" t="s">
        <v>99</v>
      </c>
      <c r="C5" s="159">
        <f>SUM(C6:C10)</f>
        <v>850</v>
      </c>
    </row>
    <row r="6" spans="1:3" s="154" customFormat="1" ht="15" customHeight="1">
      <c r="A6" s="148">
        <v>2010101</v>
      </c>
      <c r="B6" s="158" t="s">
        <v>100</v>
      </c>
      <c r="C6" s="160">
        <v>470</v>
      </c>
    </row>
    <row r="7" spans="1:3" s="154" customFormat="1" ht="15" customHeight="1">
      <c r="A7" s="148">
        <v>2010102</v>
      </c>
      <c r="B7" s="158" t="s">
        <v>101</v>
      </c>
      <c r="C7" s="160">
        <v>270</v>
      </c>
    </row>
    <row r="8" spans="1:3" s="154" customFormat="1" ht="15" customHeight="1">
      <c r="A8" s="148">
        <v>2010104</v>
      </c>
      <c r="B8" s="158" t="s">
        <v>102</v>
      </c>
      <c r="C8" s="160">
        <v>70</v>
      </c>
    </row>
    <row r="9" spans="1:3" s="154" customFormat="1" ht="15" customHeight="1">
      <c r="A9" s="148">
        <v>2010106</v>
      </c>
      <c r="B9" s="158" t="s">
        <v>103</v>
      </c>
      <c r="C9" s="160">
        <v>30</v>
      </c>
    </row>
    <row r="10" spans="1:3" s="154" customFormat="1" ht="15" customHeight="1">
      <c r="A10" s="148">
        <v>2010199</v>
      </c>
      <c r="B10" s="158" t="s">
        <v>104</v>
      </c>
      <c r="C10" s="160">
        <v>10</v>
      </c>
    </row>
    <row r="11" spans="1:5" s="154" customFormat="1" ht="15" customHeight="1">
      <c r="A11" s="148">
        <v>20102</v>
      </c>
      <c r="B11" s="158" t="s">
        <v>105</v>
      </c>
      <c r="C11" s="159">
        <f>SUM(C12:C16)</f>
        <v>540</v>
      </c>
      <c r="E11" s="161"/>
    </row>
    <row r="12" spans="1:3" s="154" customFormat="1" ht="15" customHeight="1">
      <c r="A12" s="148">
        <v>2010201</v>
      </c>
      <c r="B12" s="158" t="s">
        <v>100</v>
      </c>
      <c r="C12" s="160">
        <v>380</v>
      </c>
    </row>
    <row r="13" spans="1:3" s="154" customFormat="1" ht="15" customHeight="1">
      <c r="A13" s="148">
        <v>2010202</v>
      </c>
      <c r="B13" s="158" t="s">
        <v>101</v>
      </c>
      <c r="C13" s="160">
        <v>50</v>
      </c>
    </row>
    <row r="14" spans="1:3" s="154" customFormat="1" ht="15" customHeight="1">
      <c r="A14" s="148">
        <v>2010204</v>
      </c>
      <c r="B14" s="158" t="s">
        <v>106</v>
      </c>
      <c r="C14" s="160">
        <v>40</v>
      </c>
    </row>
    <row r="15" spans="1:3" s="154" customFormat="1" ht="15" customHeight="1">
      <c r="A15" s="148">
        <v>2010206</v>
      </c>
      <c r="B15" s="158" t="s">
        <v>107</v>
      </c>
      <c r="C15" s="160">
        <v>50</v>
      </c>
    </row>
    <row r="16" spans="1:3" s="154" customFormat="1" ht="15" customHeight="1">
      <c r="A16" s="148">
        <v>2010299</v>
      </c>
      <c r="B16" s="158" t="s">
        <v>108</v>
      </c>
      <c r="C16" s="160">
        <v>20</v>
      </c>
    </row>
    <row r="17" spans="1:3" s="154" customFormat="1" ht="15" customHeight="1">
      <c r="A17" s="148">
        <v>20103</v>
      </c>
      <c r="B17" s="158" t="s">
        <v>109</v>
      </c>
      <c r="C17" s="159">
        <f>SUM(C18:C24)</f>
        <v>20150</v>
      </c>
    </row>
    <row r="18" spans="1:3" s="154" customFormat="1" ht="15" customHeight="1">
      <c r="A18" s="148">
        <v>2010301</v>
      </c>
      <c r="B18" s="158" t="s">
        <v>100</v>
      </c>
      <c r="C18" s="160">
        <v>9900</v>
      </c>
    </row>
    <row r="19" spans="1:3" s="154" customFormat="1" ht="15" customHeight="1">
      <c r="A19" s="148">
        <v>2010302</v>
      </c>
      <c r="B19" s="158" t="s">
        <v>101</v>
      </c>
      <c r="C19" s="160">
        <v>980</v>
      </c>
    </row>
    <row r="20" spans="1:3" s="154" customFormat="1" ht="15" customHeight="1">
      <c r="A20" s="148">
        <v>2010303</v>
      </c>
      <c r="B20" s="158" t="s">
        <v>110</v>
      </c>
      <c r="C20" s="160">
        <v>1670</v>
      </c>
    </row>
    <row r="21" spans="1:3" s="154" customFormat="1" ht="15" customHeight="1">
      <c r="A21" s="148">
        <v>2010305</v>
      </c>
      <c r="B21" s="158" t="s">
        <v>111</v>
      </c>
      <c r="C21" s="160">
        <v>270</v>
      </c>
    </row>
    <row r="22" spans="1:3" s="154" customFormat="1" ht="15" customHeight="1">
      <c r="A22" s="148">
        <v>2010308</v>
      </c>
      <c r="B22" s="158" t="s">
        <v>112</v>
      </c>
      <c r="C22" s="160">
        <v>430</v>
      </c>
    </row>
    <row r="23" spans="1:3" s="154" customFormat="1" ht="15" customHeight="1">
      <c r="A23" s="148">
        <v>2010350</v>
      </c>
      <c r="B23" s="158" t="s">
        <v>113</v>
      </c>
      <c r="C23" s="160">
        <v>1000</v>
      </c>
    </row>
    <row r="24" spans="1:3" s="154" customFormat="1" ht="15" customHeight="1">
      <c r="A24" s="148">
        <v>2010399</v>
      </c>
      <c r="B24" s="158" t="s">
        <v>114</v>
      </c>
      <c r="C24" s="160">
        <v>5900</v>
      </c>
    </row>
    <row r="25" spans="1:3" s="154" customFormat="1" ht="15" customHeight="1">
      <c r="A25" s="148">
        <v>20104</v>
      </c>
      <c r="B25" s="158" t="s">
        <v>115</v>
      </c>
      <c r="C25" s="159">
        <f>SUM(C26:C31)</f>
        <v>4100</v>
      </c>
    </row>
    <row r="26" spans="1:3" s="154" customFormat="1" ht="15" customHeight="1">
      <c r="A26" s="148">
        <v>2010401</v>
      </c>
      <c r="B26" s="158" t="s">
        <v>100</v>
      </c>
      <c r="C26" s="160">
        <v>490</v>
      </c>
    </row>
    <row r="27" spans="1:3" s="154" customFormat="1" ht="15" customHeight="1">
      <c r="A27" s="148">
        <v>2010402</v>
      </c>
      <c r="B27" s="158" t="s">
        <v>101</v>
      </c>
      <c r="C27" s="160">
        <v>310</v>
      </c>
    </row>
    <row r="28" spans="1:3" s="154" customFormat="1" ht="15" customHeight="1">
      <c r="A28" s="148">
        <v>2010404</v>
      </c>
      <c r="B28" s="158" t="s">
        <v>116</v>
      </c>
      <c r="C28" s="160">
        <v>2600</v>
      </c>
    </row>
    <row r="29" spans="1:3" s="154" customFormat="1" ht="15" customHeight="1">
      <c r="A29" s="148">
        <v>2010406</v>
      </c>
      <c r="B29" s="158" t="s">
        <v>117</v>
      </c>
      <c r="C29" s="160">
        <v>80</v>
      </c>
    </row>
    <row r="30" spans="1:3" s="154" customFormat="1" ht="15" customHeight="1">
      <c r="A30" s="148">
        <v>2010408</v>
      </c>
      <c r="B30" s="158" t="s">
        <v>118</v>
      </c>
      <c r="C30" s="160">
        <v>600</v>
      </c>
    </row>
    <row r="31" spans="1:3" s="154" customFormat="1" ht="15" customHeight="1">
      <c r="A31" s="148">
        <v>2010499</v>
      </c>
      <c r="B31" s="158" t="s">
        <v>119</v>
      </c>
      <c r="C31" s="160">
        <v>20</v>
      </c>
    </row>
    <row r="32" spans="1:3" s="154" customFormat="1" ht="15" customHeight="1">
      <c r="A32" s="148">
        <v>20105</v>
      </c>
      <c r="B32" s="158" t="s">
        <v>120</v>
      </c>
      <c r="C32" s="159">
        <f>SUM(C33:C35)</f>
        <v>860</v>
      </c>
    </row>
    <row r="33" spans="1:3" s="154" customFormat="1" ht="15" customHeight="1">
      <c r="A33" s="148">
        <v>2010501</v>
      </c>
      <c r="B33" s="158" t="s">
        <v>100</v>
      </c>
      <c r="C33" s="160">
        <v>510</v>
      </c>
    </row>
    <row r="34" spans="1:3" s="154" customFormat="1" ht="15" customHeight="1">
      <c r="A34" s="148">
        <v>2010507</v>
      </c>
      <c r="B34" s="158" t="s">
        <v>121</v>
      </c>
      <c r="C34" s="160">
        <v>170</v>
      </c>
    </row>
    <row r="35" spans="1:3" s="154" customFormat="1" ht="15" customHeight="1">
      <c r="A35" s="148">
        <v>2010508</v>
      </c>
      <c r="B35" s="158" t="s">
        <v>122</v>
      </c>
      <c r="C35" s="160">
        <v>180</v>
      </c>
    </row>
    <row r="36" spans="1:3" s="154" customFormat="1" ht="15" customHeight="1">
      <c r="A36" s="148">
        <v>20106</v>
      </c>
      <c r="B36" s="158" t="s">
        <v>123</v>
      </c>
      <c r="C36" s="159">
        <f>SUM(C37:C40)</f>
        <v>10670</v>
      </c>
    </row>
    <row r="37" spans="1:3" s="154" customFormat="1" ht="15" customHeight="1">
      <c r="A37" s="148">
        <v>2010601</v>
      </c>
      <c r="B37" s="158" t="s">
        <v>100</v>
      </c>
      <c r="C37" s="160">
        <v>620</v>
      </c>
    </row>
    <row r="38" spans="1:3" s="154" customFormat="1" ht="15" customHeight="1">
      <c r="A38" s="148">
        <v>2010602</v>
      </c>
      <c r="B38" s="158" t="s">
        <v>101</v>
      </c>
      <c r="C38" s="160">
        <v>7490</v>
      </c>
    </row>
    <row r="39" spans="1:3" s="154" customFormat="1" ht="15" customHeight="1">
      <c r="A39" s="148">
        <v>2010650</v>
      </c>
      <c r="B39" s="158" t="s">
        <v>113</v>
      </c>
      <c r="C39" s="160">
        <v>2500</v>
      </c>
    </row>
    <row r="40" spans="1:3" s="154" customFormat="1" ht="15" customHeight="1">
      <c r="A40" s="148">
        <v>2010699</v>
      </c>
      <c r="B40" s="158" t="s">
        <v>124</v>
      </c>
      <c r="C40" s="160">
        <v>60</v>
      </c>
    </row>
    <row r="41" spans="1:3" s="154" customFormat="1" ht="15" customHeight="1">
      <c r="A41" s="148">
        <v>20107</v>
      </c>
      <c r="B41" s="158" t="s">
        <v>125</v>
      </c>
      <c r="C41" s="159">
        <f>SUM(C42:C42)</f>
        <v>90</v>
      </c>
    </row>
    <row r="42" spans="1:3" s="154" customFormat="1" ht="15" customHeight="1">
      <c r="A42" s="148">
        <v>2010799</v>
      </c>
      <c r="B42" s="158" t="s">
        <v>126</v>
      </c>
      <c r="C42" s="160">
        <v>90</v>
      </c>
    </row>
    <row r="43" spans="1:3" s="154" customFormat="1" ht="15" customHeight="1">
      <c r="A43" s="148">
        <v>20108</v>
      </c>
      <c r="B43" s="158" t="s">
        <v>127</v>
      </c>
      <c r="C43" s="159">
        <f>SUM(C44:C46)</f>
        <v>620</v>
      </c>
    </row>
    <row r="44" spans="1:3" s="154" customFormat="1" ht="15" customHeight="1">
      <c r="A44" s="148">
        <v>2010801</v>
      </c>
      <c r="B44" s="158" t="s">
        <v>100</v>
      </c>
      <c r="C44" s="160">
        <v>480</v>
      </c>
    </row>
    <row r="45" spans="1:3" s="154" customFormat="1" ht="15" customHeight="1">
      <c r="A45" s="148">
        <v>2010802</v>
      </c>
      <c r="B45" s="158" t="s">
        <v>101</v>
      </c>
      <c r="C45" s="160">
        <v>90</v>
      </c>
    </row>
    <row r="46" spans="1:3" s="154" customFormat="1" ht="15" customHeight="1">
      <c r="A46" s="148">
        <v>2010804</v>
      </c>
      <c r="B46" s="158" t="s">
        <v>128</v>
      </c>
      <c r="C46" s="160">
        <v>50</v>
      </c>
    </row>
    <row r="47" spans="1:3" s="154" customFormat="1" ht="15" customHeight="1">
      <c r="A47" s="148">
        <v>20110</v>
      </c>
      <c r="B47" s="158" t="s">
        <v>129</v>
      </c>
      <c r="C47" s="159">
        <f>SUM(C48:C49)</f>
        <v>480</v>
      </c>
    </row>
    <row r="48" spans="1:3" s="154" customFormat="1" ht="15" customHeight="1">
      <c r="A48" s="148">
        <v>2011001</v>
      </c>
      <c r="B48" s="158" t="s">
        <v>100</v>
      </c>
      <c r="C48" s="160">
        <v>410</v>
      </c>
    </row>
    <row r="49" spans="1:3" s="154" customFormat="1" ht="15" customHeight="1">
      <c r="A49" s="148">
        <v>2011002</v>
      </c>
      <c r="B49" s="158" t="s">
        <v>101</v>
      </c>
      <c r="C49" s="160">
        <v>70</v>
      </c>
    </row>
    <row r="50" spans="1:3" s="154" customFormat="1" ht="15" customHeight="1">
      <c r="A50" s="148">
        <v>20111</v>
      </c>
      <c r="B50" s="158" t="s">
        <v>130</v>
      </c>
      <c r="C50" s="159">
        <f>SUM(C51:C52)</f>
        <v>1790</v>
      </c>
    </row>
    <row r="51" spans="1:3" s="154" customFormat="1" ht="15" customHeight="1">
      <c r="A51" s="148">
        <v>2011101</v>
      </c>
      <c r="B51" s="158" t="s">
        <v>100</v>
      </c>
      <c r="C51" s="160">
        <v>1670</v>
      </c>
    </row>
    <row r="52" spans="1:3" s="154" customFormat="1" ht="15" customHeight="1">
      <c r="A52" s="148">
        <v>2011102</v>
      </c>
      <c r="B52" s="158" t="s">
        <v>101</v>
      </c>
      <c r="C52" s="160">
        <v>120</v>
      </c>
    </row>
    <row r="53" spans="1:3" s="154" customFormat="1" ht="15" customHeight="1">
      <c r="A53" s="148">
        <v>20113</v>
      </c>
      <c r="B53" s="158" t="s">
        <v>131</v>
      </c>
      <c r="C53" s="159">
        <f>SUM(C54:C57)</f>
        <v>9300</v>
      </c>
    </row>
    <row r="54" spans="1:3" s="154" customFormat="1" ht="15" customHeight="1">
      <c r="A54" s="148">
        <v>2011301</v>
      </c>
      <c r="B54" s="158" t="s">
        <v>100</v>
      </c>
      <c r="C54" s="159">
        <v>590</v>
      </c>
    </row>
    <row r="55" spans="1:3" s="154" customFormat="1" ht="15" customHeight="1">
      <c r="A55" s="148">
        <v>2011302</v>
      </c>
      <c r="B55" s="158" t="s">
        <v>101</v>
      </c>
      <c r="C55" s="160">
        <v>270</v>
      </c>
    </row>
    <row r="56" spans="1:3" s="154" customFormat="1" ht="15" customHeight="1">
      <c r="A56" s="148">
        <v>2011308</v>
      </c>
      <c r="B56" s="158" t="s">
        <v>132</v>
      </c>
      <c r="C56" s="160">
        <v>7900</v>
      </c>
    </row>
    <row r="57" spans="1:3" s="154" customFormat="1" ht="15" customHeight="1">
      <c r="A57" s="148">
        <v>2011399</v>
      </c>
      <c r="B57" s="158" t="s">
        <v>133</v>
      </c>
      <c r="C57" s="160">
        <v>540</v>
      </c>
    </row>
    <row r="58" spans="1:3" s="154" customFormat="1" ht="15" customHeight="1">
      <c r="A58" s="148">
        <v>20115</v>
      </c>
      <c r="B58" s="158" t="s">
        <v>134</v>
      </c>
      <c r="C58" s="159">
        <f>SUM(C59:C63)</f>
        <v>3110</v>
      </c>
    </row>
    <row r="59" spans="1:3" s="154" customFormat="1" ht="15" customHeight="1">
      <c r="A59" s="148">
        <v>2011501</v>
      </c>
      <c r="B59" s="158" t="s">
        <v>100</v>
      </c>
      <c r="C59" s="160">
        <v>2590</v>
      </c>
    </row>
    <row r="60" spans="1:3" s="154" customFormat="1" ht="15" customHeight="1">
      <c r="A60" s="148">
        <v>2011504</v>
      </c>
      <c r="B60" s="158" t="s">
        <v>135</v>
      </c>
      <c r="C60" s="160">
        <v>350</v>
      </c>
    </row>
    <row r="61" spans="1:3" s="154" customFormat="1" ht="15" customHeight="1">
      <c r="A61" s="148">
        <v>2011505</v>
      </c>
      <c r="B61" s="158" t="s">
        <v>136</v>
      </c>
      <c r="C61" s="160">
        <v>70</v>
      </c>
    </row>
    <row r="62" spans="1:3" s="154" customFormat="1" ht="15" customHeight="1">
      <c r="A62" s="148">
        <v>2011506</v>
      </c>
      <c r="B62" s="158" t="s">
        <v>137</v>
      </c>
      <c r="C62" s="160">
        <v>10</v>
      </c>
    </row>
    <row r="63" spans="1:3" s="154" customFormat="1" ht="15" customHeight="1">
      <c r="A63" s="148">
        <v>2011599</v>
      </c>
      <c r="B63" s="158" t="s">
        <v>138</v>
      </c>
      <c r="C63" s="160">
        <v>90</v>
      </c>
    </row>
    <row r="64" spans="1:3" s="154" customFormat="1" ht="15" customHeight="1">
      <c r="A64" s="148">
        <v>20123</v>
      </c>
      <c r="B64" s="158" t="s">
        <v>139</v>
      </c>
      <c r="C64" s="159">
        <f>SUM(C65)</f>
        <v>10</v>
      </c>
    </row>
    <row r="65" spans="1:3" s="154" customFormat="1" ht="15" customHeight="1">
      <c r="A65" s="148">
        <v>2012399</v>
      </c>
      <c r="B65" s="158" t="s">
        <v>140</v>
      </c>
      <c r="C65" s="160">
        <v>10</v>
      </c>
    </row>
    <row r="66" spans="1:3" s="154" customFormat="1" ht="15" customHeight="1">
      <c r="A66" s="148">
        <v>20124</v>
      </c>
      <c r="B66" s="158" t="s">
        <v>141</v>
      </c>
      <c r="C66" s="159">
        <f>SUM(C67)</f>
        <v>30</v>
      </c>
    </row>
    <row r="67" spans="1:3" s="154" customFormat="1" ht="15" customHeight="1">
      <c r="A67" s="148">
        <v>2012499</v>
      </c>
      <c r="B67" s="158" t="s">
        <v>142</v>
      </c>
      <c r="C67" s="160">
        <v>30</v>
      </c>
    </row>
    <row r="68" spans="1:3" s="154" customFormat="1" ht="15" customHeight="1">
      <c r="A68" s="148">
        <v>20126</v>
      </c>
      <c r="B68" s="158" t="s">
        <v>143</v>
      </c>
      <c r="C68" s="159">
        <f>SUM(C69:C70)</f>
        <v>250</v>
      </c>
    </row>
    <row r="69" spans="1:3" s="154" customFormat="1" ht="15" customHeight="1">
      <c r="A69" s="148">
        <v>2012604</v>
      </c>
      <c r="B69" s="158" t="s">
        <v>144</v>
      </c>
      <c r="C69" s="160">
        <v>220</v>
      </c>
    </row>
    <row r="70" spans="1:3" s="154" customFormat="1" ht="15" customHeight="1">
      <c r="A70" s="148">
        <v>2012699</v>
      </c>
      <c r="B70" s="158" t="s">
        <v>145</v>
      </c>
      <c r="C70" s="160">
        <v>30</v>
      </c>
    </row>
    <row r="71" spans="1:3" s="154" customFormat="1" ht="15" customHeight="1">
      <c r="A71" s="148">
        <v>20128</v>
      </c>
      <c r="B71" s="158" t="s">
        <v>146</v>
      </c>
      <c r="C71" s="159">
        <f>SUM(C73:C74)</f>
        <v>200</v>
      </c>
    </row>
    <row r="72" spans="1:3" s="154" customFormat="1" ht="15" customHeight="1">
      <c r="A72" s="148">
        <v>2012801</v>
      </c>
      <c r="B72" s="158" t="s">
        <v>100</v>
      </c>
      <c r="C72" s="159">
        <v>180</v>
      </c>
    </row>
    <row r="73" spans="1:3" s="154" customFormat="1" ht="15" customHeight="1">
      <c r="A73" s="148">
        <v>2012802</v>
      </c>
      <c r="B73" s="158" t="s">
        <v>101</v>
      </c>
      <c r="C73" s="160">
        <v>90</v>
      </c>
    </row>
    <row r="74" spans="1:3" s="154" customFormat="1" ht="15" customHeight="1">
      <c r="A74" s="148">
        <v>2012899</v>
      </c>
      <c r="B74" s="158" t="s">
        <v>147</v>
      </c>
      <c r="C74" s="160">
        <v>110</v>
      </c>
    </row>
    <row r="75" spans="1:3" s="154" customFormat="1" ht="15" customHeight="1">
      <c r="A75" s="148">
        <v>20129</v>
      </c>
      <c r="B75" s="158" t="s">
        <v>148</v>
      </c>
      <c r="C75" s="159">
        <f>SUM(C76:C78)</f>
        <v>630</v>
      </c>
    </row>
    <row r="76" spans="1:3" s="154" customFormat="1" ht="15" customHeight="1">
      <c r="A76" s="148">
        <v>2012901</v>
      </c>
      <c r="B76" s="158" t="s">
        <v>100</v>
      </c>
      <c r="C76" s="160">
        <v>200</v>
      </c>
    </row>
    <row r="77" spans="1:3" s="154" customFormat="1" ht="15" customHeight="1">
      <c r="A77" s="148">
        <v>2012902</v>
      </c>
      <c r="B77" s="158" t="s">
        <v>101</v>
      </c>
      <c r="C77" s="160">
        <v>360</v>
      </c>
    </row>
    <row r="78" spans="1:3" s="154" customFormat="1" ht="15" customHeight="1">
      <c r="A78" s="148">
        <v>2012999</v>
      </c>
      <c r="B78" s="158" t="s">
        <v>149</v>
      </c>
      <c r="C78" s="160">
        <v>70</v>
      </c>
    </row>
    <row r="79" spans="1:3" s="154" customFormat="1" ht="15" customHeight="1">
      <c r="A79" s="148">
        <v>20131</v>
      </c>
      <c r="B79" s="158" t="s">
        <v>150</v>
      </c>
      <c r="C79" s="159">
        <f>SUM(C80:C85)</f>
        <v>4930</v>
      </c>
    </row>
    <row r="80" spans="1:3" s="154" customFormat="1" ht="15" customHeight="1">
      <c r="A80" s="148">
        <v>2013101</v>
      </c>
      <c r="B80" s="158" t="s">
        <v>100</v>
      </c>
      <c r="C80" s="160">
        <v>500</v>
      </c>
    </row>
    <row r="81" spans="1:3" s="154" customFormat="1" ht="15" customHeight="1">
      <c r="A81" s="148">
        <v>2013102</v>
      </c>
      <c r="B81" s="158" t="s">
        <v>101</v>
      </c>
      <c r="C81" s="160">
        <v>430</v>
      </c>
    </row>
    <row r="82" spans="1:3" s="154" customFormat="1" ht="15" customHeight="1">
      <c r="A82" s="148">
        <v>2013103</v>
      </c>
      <c r="B82" s="158" t="s">
        <v>110</v>
      </c>
      <c r="C82" s="160">
        <v>1100</v>
      </c>
    </row>
    <row r="83" spans="1:3" s="154" customFormat="1" ht="15" customHeight="1">
      <c r="A83" s="148">
        <v>2013105</v>
      </c>
      <c r="B83" s="158" t="s">
        <v>151</v>
      </c>
      <c r="C83" s="160">
        <v>2200</v>
      </c>
    </row>
    <row r="84" spans="1:3" s="154" customFormat="1" ht="15" customHeight="1">
      <c r="A84" s="148">
        <v>2013150</v>
      </c>
      <c r="B84" s="158" t="s">
        <v>113</v>
      </c>
      <c r="C84" s="160">
        <v>500</v>
      </c>
    </row>
    <row r="85" spans="1:3" s="154" customFormat="1" ht="15" customHeight="1">
      <c r="A85" s="148">
        <v>2013199</v>
      </c>
      <c r="B85" s="158" t="s">
        <v>152</v>
      </c>
      <c r="C85" s="160">
        <v>200</v>
      </c>
    </row>
    <row r="86" spans="1:3" s="154" customFormat="1" ht="15" customHeight="1">
      <c r="A86" s="148">
        <v>20132</v>
      </c>
      <c r="B86" s="158" t="s">
        <v>153</v>
      </c>
      <c r="C86" s="159">
        <f>SUM(C87:C89)</f>
        <v>3160</v>
      </c>
    </row>
    <row r="87" spans="1:3" s="154" customFormat="1" ht="15" customHeight="1">
      <c r="A87" s="148">
        <v>2013201</v>
      </c>
      <c r="B87" s="158" t="s">
        <v>100</v>
      </c>
      <c r="C87" s="160">
        <v>420</v>
      </c>
    </row>
    <row r="88" spans="1:3" s="154" customFormat="1" ht="15" customHeight="1">
      <c r="A88" s="148">
        <v>2013202</v>
      </c>
      <c r="B88" s="158" t="s">
        <v>101</v>
      </c>
      <c r="C88" s="160">
        <v>2500</v>
      </c>
    </row>
    <row r="89" spans="1:3" s="154" customFormat="1" ht="15" customHeight="1">
      <c r="A89" s="148">
        <v>2013299</v>
      </c>
      <c r="B89" s="158" t="s">
        <v>154</v>
      </c>
      <c r="C89" s="160">
        <v>240</v>
      </c>
    </row>
    <row r="90" spans="1:3" s="154" customFormat="1" ht="15" customHeight="1">
      <c r="A90" s="148">
        <v>20133</v>
      </c>
      <c r="B90" s="158" t="s">
        <v>155</v>
      </c>
      <c r="C90" s="159">
        <f>SUM(C91:C94)</f>
        <v>1960</v>
      </c>
    </row>
    <row r="91" spans="1:3" s="154" customFormat="1" ht="15" customHeight="1">
      <c r="A91" s="148">
        <v>2013301</v>
      </c>
      <c r="B91" s="158" t="s">
        <v>100</v>
      </c>
      <c r="C91" s="160">
        <v>100</v>
      </c>
    </row>
    <row r="92" spans="1:3" s="154" customFormat="1" ht="15" customHeight="1">
      <c r="A92" s="148">
        <v>2013302</v>
      </c>
      <c r="B92" s="158" t="s">
        <v>101</v>
      </c>
      <c r="C92" s="160">
        <v>1000</v>
      </c>
    </row>
    <row r="93" spans="1:3" s="154" customFormat="1" ht="15" customHeight="1">
      <c r="A93" s="148">
        <v>2013350</v>
      </c>
      <c r="B93" s="158" t="s">
        <v>113</v>
      </c>
      <c r="C93" s="160">
        <v>60</v>
      </c>
    </row>
    <row r="94" spans="1:3" s="154" customFormat="1" ht="15" customHeight="1">
      <c r="A94" s="148">
        <v>2013399</v>
      </c>
      <c r="B94" s="158" t="s">
        <v>156</v>
      </c>
      <c r="C94" s="160">
        <v>800</v>
      </c>
    </row>
    <row r="95" spans="1:3" s="154" customFormat="1" ht="15" customHeight="1">
      <c r="A95" s="148">
        <v>20134</v>
      </c>
      <c r="B95" s="158" t="s">
        <v>157</v>
      </c>
      <c r="C95" s="159">
        <f>SUM(C96:C97)</f>
        <v>180</v>
      </c>
    </row>
    <row r="96" spans="1:3" s="154" customFormat="1" ht="15" customHeight="1">
      <c r="A96" s="148">
        <v>2013401</v>
      </c>
      <c r="B96" s="158" t="s">
        <v>100</v>
      </c>
      <c r="C96" s="160">
        <v>90</v>
      </c>
    </row>
    <row r="97" spans="1:3" s="154" customFormat="1" ht="15" customHeight="1">
      <c r="A97" s="148">
        <v>2013402</v>
      </c>
      <c r="B97" s="158" t="s">
        <v>101</v>
      </c>
      <c r="C97" s="160">
        <v>90</v>
      </c>
    </row>
    <row r="98" spans="1:3" s="154" customFormat="1" ht="15" customHeight="1">
      <c r="A98" s="148">
        <v>20136</v>
      </c>
      <c r="B98" s="158" t="s">
        <v>158</v>
      </c>
      <c r="C98" s="159">
        <f>SUM(C99:C101)</f>
        <v>990</v>
      </c>
    </row>
    <row r="99" spans="1:3" s="154" customFormat="1" ht="15" customHeight="1">
      <c r="A99" s="148">
        <v>2013601</v>
      </c>
      <c r="B99" s="158" t="s">
        <v>100</v>
      </c>
      <c r="C99" s="160">
        <v>570</v>
      </c>
    </row>
    <row r="100" spans="1:3" s="154" customFormat="1" ht="15" customHeight="1">
      <c r="A100" s="148">
        <v>2013602</v>
      </c>
      <c r="B100" s="158" t="s">
        <v>101</v>
      </c>
      <c r="C100" s="160">
        <v>320</v>
      </c>
    </row>
    <row r="101" spans="1:3" s="154" customFormat="1" ht="15" customHeight="1">
      <c r="A101" s="148">
        <v>2013699</v>
      </c>
      <c r="B101" s="158" t="s">
        <v>159</v>
      </c>
      <c r="C101" s="160">
        <v>100</v>
      </c>
    </row>
    <row r="102" spans="1:3" s="154" customFormat="1" ht="15" customHeight="1">
      <c r="A102" s="148">
        <v>20199</v>
      </c>
      <c r="B102" s="158" t="s">
        <v>160</v>
      </c>
      <c r="C102" s="159">
        <f>SUM(C103:C103)</f>
        <v>100</v>
      </c>
    </row>
    <row r="103" spans="1:3" s="154" customFormat="1" ht="15" customHeight="1">
      <c r="A103" s="148">
        <v>2019999</v>
      </c>
      <c r="B103" s="158" t="s">
        <v>161</v>
      </c>
      <c r="C103" s="160">
        <v>100</v>
      </c>
    </row>
    <row r="104" spans="1:3" s="154" customFormat="1" ht="15" customHeight="1">
      <c r="A104" s="148">
        <v>204</v>
      </c>
      <c r="B104" s="158" t="s">
        <v>162</v>
      </c>
      <c r="C104" s="159">
        <f>C105+C107+C118+C120+C122</f>
        <v>44000</v>
      </c>
    </row>
    <row r="105" spans="1:3" s="154" customFormat="1" ht="15" customHeight="1">
      <c r="A105" s="148">
        <v>20401</v>
      </c>
      <c r="B105" s="158" t="s">
        <v>163</v>
      </c>
      <c r="C105" s="159">
        <f>SUM(C106)</f>
        <v>2500</v>
      </c>
    </row>
    <row r="106" spans="1:3" s="154" customFormat="1" ht="15" customHeight="1">
      <c r="A106" s="148">
        <v>2040103</v>
      </c>
      <c r="B106" s="158" t="s">
        <v>164</v>
      </c>
      <c r="C106" s="160">
        <v>2500</v>
      </c>
    </row>
    <row r="107" spans="1:3" s="154" customFormat="1" ht="15" customHeight="1">
      <c r="A107" s="148">
        <v>20402</v>
      </c>
      <c r="B107" s="158" t="s">
        <v>165</v>
      </c>
      <c r="C107" s="159">
        <f>SUM(C108:C117)</f>
        <v>36580</v>
      </c>
    </row>
    <row r="108" spans="1:3" s="154" customFormat="1" ht="15" customHeight="1">
      <c r="A108" s="148">
        <v>2040201</v>
      </c>
      <c r="B108" s="158" t="s">
        <v>100</v>
      </c>
      <c r="C108" s="160">
        <v>8000</v>
      </c>
    </row>
    <row r="109" spans="1:3" s="154" customFormat="1" ht="15" customHeight="1">
      <c r="A109" s="148">
        <v>2040204</v>
      </c>
      <c r="B109" s="158" t="s">
        <v>166</v>
      </c>
      <c r="C109" s="160">
        <v>6090</v>
      </c>
    </row>
    <row r="110" spans="1:3" s="154" customFormat="1" ht="15" customHeight="1">
      <c r="A110" s="148">
        <v>2040211</v>
      </c>
      <c r="B110" s="158" t="s">
        <v>167</v>
      </c>
      <c r="C110" s="160">
        <v>1000</v>
      </c>
    </row>
    <row r="111" spans="1:3" s="154" customFormat="1" ht="15" customHeight="1">
      <c r="A111" s="148">
        <v>2040212</v>
      </c>
      <c r="B111" s="158" t="s">
        <v>168</v>
      </c>
      <c r="C111" s="160">
        <v>1380</v>
      </c>
    </row>
    <row r="112" spans="1:3" s="154" customFormat="1" ht="15" customHeight="1">
      <c r="A112" s="148">
        <v>2040215</v>
      </c>
      <c r="B112" s="158" t="s">
        <v>169</v>
      </c>
      <c r="C112" s="160">
        <v>60</v>
      </c>
    </row>
    <row r="113" spans="1:3" s="154" customFormat="1" ht="15" customHeight="1">
      <c r="A113" s="148">
        <v>2040219</v>
      </c>
      <c r="B113" s="158" t="s">
        <v>170</v>
      </c>
      <c r="C113" s="160">
        <v>3050</v>
      </c>
    </row>
    <row r="114" spans="1:3" s="154" customFormat="1" ht="15" customHeight="1">
      <c r="A114" s="148">
        <v>2040217</v>
      </c>
      <c r="B114" s="158" t="s">
        <v>171</v>
      </c>
      <c r="C114" s="160">
        <v>1900</v>
      </c>
    </row>
    <row r="115" spans="1:3" s="154" customFormat="1" ht="15" customHeight="1">
      <c r="A115" s="148">
        <v>2040218</v>
      </c>
      <c r="B115" s="158" t="s">
        <v>172</v>
      </c>
      <c r="C115" s="160">
        <v>200</v>
      </c>
    </row>
    <row r="116" spans="1:3" s="154" customFormat="1" ht="15" customHeight="1">
      <c r="A116" s="148">
        <v>2040250</v>
      </c>
      <c r="B116" s="158" t="s">
        <v>113</v>
      </c>
      <c r="C116" s="160">
        <v>9600</v>
      </c>
    </row>
    <row r="117" spans="1:3" s="154" customFormat="1" ht="15" customHeight="1">
      <c r="A117" s="148">
        <v>2040299</v>
      </c>
      <c r="B117" s="158" t="s">
        <v>173</v>
      </c>
      <c r="C117" s="160">
        <v>5300</v>
      </c>
    </row>
    <row r="118" spans="1:3" s="154" customFormat="1" ht="15" customHeight="1">
      <c r="A118" s="148">
        <v>20404</v>
      </c>
      <c r="B118" s="158" t="s">
        <v>174</v>
      </c>
      <c r="C118" s="159">
        <f>SUM(C119:C119)</f>
        <v>900</v>
      </c>
    </row>
    <row r="119" spans="1:3" s="154" customFormat="1" ht="15" customHeight="1">
      <c r="A119" s="148">
        <v>2040401</v>
      </c>
      <c r="B119" s="158" t="s">
        <v>100</v>
      </c>
      <c r="C119" s="160">
        <v>900</v>
      </c>
    </row>
    <row r="120" spans="1:3" s="154" customFormat="1" ht="15" customHeight="1">
      <c r="A120" s="148">
        <v>20405</v>
      </c>
      <c r="B120" s="158" t="s">
        <v>175</v>
      </c>
      <c r="C120" s="159">
        <f>SUM(C121:C121)</f>
        <v>1500</v>
      </c>
    </row>
    <row r="121" spans="1:3" s="154" customFormat="1" ht="15" customHeight="1">
      <c r="A121" s="148">
        <v>2040501</v>
      </c>
      <c r="B121" s="158" t="s">
        <v>100</v>
      </c>
      <c r="C121" s="160">
        <v>1500</v>
      </c>
    </row>
    <row r="122" spans="1:3" s="154" customFormat="1" ht="15" customHeight="1">
      <c r="A122" s="148">
        <v>20406</v>
      </c>
      <c r="B122" s="158" t="s">
        <v>176</v>
      </c>
      <c r="C122" s="159">
        <f>SUM(C123:C124)</f>
        <v>2520</v>
      </c>
    </row>
    <row r="123" spans="1:3" s="154" customFormat="1" ht="15" customHeight="1">
      <c r="A123" s="148">
        <v>2040601</v>
      </c>
      <c r="B123" s="158" t="s">
        <v>100</v>
      </c>
      <c r="C123" s="160">
        <v>590</v>
      </c>
    </row>
    <row r="124" spans="1:3" s="154" customFormat="1" ht="15" customHeight="1">
      <c r="A124" s="148">
        <v>2040602</v>
      </c>
      <c r="B124" s="158" t="s">
        <v>101</v>
      </c>
      <c r="C124" s="160">
        <v>1930</v>
      </c>
    </row>
    <row r="125" spans="1:3" s="154" customFormat="1" ht="15" customHeight="1">
      <c r="A125" s="148">
        <v>205</v>
      </c>
      <c r="B125" s="158" t="s">
        <v>177</v>
      </c>
      <c r="C125" s="159">
        <f>C126+C129+C135+C138+C140+C143</f>
        <v>187000</v>
      </c>
    </row>
    <row r="126" spans="1:3" s="154" customFormat="1" ht="15" customHeight="1">
      <c r="A126" s="148">
        <v>20501</v>
      </c>
      <c r="B126" s="158" t="s">
        <v>178</v>
      </c>
      <c r="C126" s="159">
        <f>SUM(C127:C128)</f>
        <v>890</v>
      </c>
    </row>
    <row r="127" spans="1:3" s="154" customFormat="1" ht="15" customHeight="1">
      <c r="A127" s="148">
        <v>2050101</v>
      </c>
      <c r="B127" s="158" t="s">
        <v>100</v>
      </c>
      <c r="C127" s="160">
        <v>380</v>
      </c>
    </row>
    <row r="128" spans="1:3" s="154" customFormat="1" ht="15" customHeight="1">
      <c r="A128" s="148">
        <v>2050199</v>
      </c>
      <c r="B128" s="158" t="s">
        <v>179</v>
      </c>
      <c r="C128" s="160">
        <v>510</v>
      </c>
    </row>
    <row r="129" spans="1:3" s="154" customFormat="1" ht="15" customHeight="1">
      <c r="A129" s="148">
        <v>20502</v>
      </c>
      <c r="B129" s="158" t="s">
        <v>180</v>
      </c>
      <c r="C129" s="159">
        <f>SUM(C130:C134)</f>
        <v>126960</v>
      </c>
    </row>
    <row r="130" spans="1:3" s="154" customFormat="1" ht="15" customHeight="1">
      <c r="A130" s="148">
        <v>2050201</v>
      </c>
      <c r="B130" s="158" t="s">
        <v>181</v>
      </c>
      <c r="C130" s="160">
        <v>25550</v>
      </c>
    </row>
    <row r="131" spans="1:3" s="154" customFormat="1" ht="15" customHeight="1">
      <c r="A131" s="148">
        <v>2050202</v>
      </c>
      <c r="B131" s="158" t="s">
        <v>182</v>
      </c>
      <c r="C131" s="160">
        <v>32900</v>
      </c>
    </row>
    <row r="132" spans="1:3" s="154" customFormat="1" ht="15" customHeight="1">
      <c r="A132" s="148">
        <v>2050203</v>
      </c>
      <c r="B132" s="158" t="s">
        <v>183</v>
      </c>
      <c r="C132" s="160">
        <v>30210</v>
      </c>
    </row>
    <row r="133" spans="1:3" s="154" customFormat="1" ht="15" customHeight="1">
      <c r="A133" s="148">
        <v>2050204</v>
      </c>
      <c r="B133" s="158" t="s">
        <v>184</v>
      </c>
      <c r="C133" s="160">
        <v>36500</v>
      </c>
    </row>
    <row r="134" spans="1:3" s="154" customFormat="1" ht="15" customHeight="1">
      <c r="A134" s="148">
        <v>2050299</v>
      </c>
      <c r="B134" s="158" t="s">
        <v>185</v>
      </c>
      <c r="C134" s="160">
        <v>1800</v>
      </c>
    </row>
    <row r="135" spans="1:3" s="154" customFormat="1" ht="15" customHeight="1">
      <c r="A135" s="148">
        <v>20503</v>
      </c>
      <c r="B135" s="158" t="s">
        <v>186</v>
      </c>
      <c r="C135" s="159">
        <f>SUM(C136:C137)</f>
        <v>14950</v>
      </c>
    </row>
    <row r="136" spans="1:3" s="154" customFormat="1" ht="15" customHeight="1">
      <c r="A136" s="148">
        <v>2050304</v>
      </c>
      <c r="B136" s="158" t="s">
        <v>187</v>
      </c>
      <c r="C136" s="160">
        <v>10900</v>
      </c>
    </row>
    <row r="137" spans="1:3" s="154" customFormat="1" ht="15" customHeight="1">
      <c r="A137" s="148">
        <v>2050305</v>
      </c>
      <c r="B137" s="158" t="s">
        <v>188</v>
      </c>
      <c r="C137" s="160">
        <v>4050</v>
      </c>
    </row>
    <row r="138" spans="1:3" s="154" customFormat="1" ht="15" customHeight="1">
      <c r="A138" s="148">
        <v>20507</v>
      </c>
      <c r="B138" s="158" t="s">
        <v>189</v>
      </c>
      <c r="C138" s="159">
        <f>SUM(C139)</f>
        <v>700</v>
      </c>
    </row>
    <row r="139" spans="1:3" s="154" customFormat="1" ht="15" customHeight="1">
      <c r="A139" s="148">
        <v>2050701</v>
      </c>
      <c r="B139" s="158" t="s">
        <v>190</v>
      </c>
      <c r="C139" s="160">
        <v>700</v>
      </c>
    </row>
    <row r="140" spans="1:3" s="154" customFormat="1" ht="15" customHeight="1">
      <c r="A140" s="148">
        <v>20508</v>
      </c>
      <c r="B140" s="158" t="s">
        <v>191</v>
      </c>
      <c r="C140" s="159">
        <f>SUM(C141:C142)</f>
        <v>1100</v>
      </c>
    </row>
    <row r="141" spans="1:3" s="154" customFormat="1" ht="15" customHeight="1">
      <c r="A141" s="148">
        <v>2050801</v>
      </c>
      <c r="B141" s="158" t="s">
        <v>192</v>
      </c>
      <c r="C141" s="160">
        <v>900</v>
      </c>
    </row>
    <row r="142" spans="1:3" s="154" customFormat="1" ht="15" customHeight="1">
      <c r="A142" s="148">
        <v>2050802</v>
      </c>
      <c r="B142" s="158" t="s">
        <v>193</v>
      </c>
      <c r="C142" s="160">
        <v>200</v>
      </c>
    </row>
    <row r="143" spans="1:3" s="154" customFormat="1" ht="15" customHeight="1">
      <c r="A143" s="148">
        <v>20509</v>
      </c>
      <c r="B143" s="158" t="s">
        <v>194</v>
      </c>
      <c r="C143" s="159">
        <f>SUM(C144:C144)</f>
        <v>42400</v>
      </c>
    </row>
    <row r="144" spans="1:3" s="154" customFormat="1" ht="15" customHeight="1">
      <c r="A144" s="148">
        <v>2050999</v>
      </c>
      <c r="B144" s="158" t="s">
        <v>195</v>
      </c>
      <c r="C144" s="160">
        <v>42400</v>
      </c>
    </row>
    <row r="145" spans="1:3" s="154" customFormat="1" ht="15" customHeight="1">
      <c r="A145" s="148">
        <v>206</v>
      </c>
      <c r="B145" s="158" t="s">
        <v>196</v>
      </c>
      <c r="C145" s="159">
        <f>C146+C150</f>
        <v>22000</v>
      </c>
    </row>
    <row r="146" spans="1:3" s="154" customFormat="1" ht="15" customHeight="1">
      <c r="A146" s="148">
        <v>20601</v>
      </c>
      <c r="B146" s="158" t="s">
        <v>197</v>
      </c>
      <c r="C146" s="159">
        <f>SUM(C147:C149)</f>
        <v>1320</v>
      </c>
    </row>
    <row r="147" spans="1:3" s="154" customFormat="1" ht="15" customHeight="1">
      <c r="A147" s="148">
        <v>2060101</v>
      </c>
      <c r="B147" s="158" t="s">
        <v>100</v>
      </c>
      <c r="C147" s="160">
        <v>200</v>
      </c>
    </row>
    <row r="148" spans="1:3" s="154" customFormat="1" ht="15" customHeight="1">
      <c r="A148" s="148">
        <v>2060102</v>
      </c>
      <c r="B148" s="158" t="s">
        <v>101</v>
      </c>
      <c r="C148" s="160">
        <v>420</v>
      </c>
    </row>
    <row r="149" spans="1:3" s="154" customFormat="1" ht="15" customHeight="1">
      <c r="A149" s="148">
        <v>2060199</v>
      </c>
      <c r="B149" s="158" t="s">
        <v>198</v>
      </c>
      <c r="C149" s="160">
        <v>700</v>
      </c>
    </row>
    <row r="150" spans="1:3" s="154" customFormat="1" ht="15" customHeight="1">
      <c r="A150" s="148">
        <v>20699</v>
      </c>
      <c r="B150" s="158" t="s">
        <v>199</v>
      </c>
      <c r="C150" s="159">
        <f>SUM(C151)</f>
        <v>20680</v>
      </c>
    </row>
    <row r="151" spans="1:3" s="154" customFormat="1" ht="15" customHeight="1">
      <c r="A151" s="148">
        <v>2069999</v>
      </c>
      <c r="B151" s="158" t="s">
        <v>200</v>
      </c>
      <c r="C151" s="160">
        <v>20680</v>
      </c>
    </row>
    <row r="152" spans="1:3" s="154" customFormat="1" ht="15" customHeight="1">
      <c r="A152" s="148">
        <v>207</v>
      </c>
      <c r="B152" s="158" t="s">
        <v>201</v>
      </c>
      <c r="C152" s="159">
        <f>C153+C161+C166+C170+C175</f>
        <v>21200</v>
      </c>
    </row>
    <row r="153" spans="1:3" s="154" customFormat="1" ht="15" customHeight="1">
      <c r="A153" s="148">
        <v>20701</v>
      </c>
      <c r="B153" s="158" t="s">
        <v>202</v>
      </c>
      <c r="C153" s="159">
        <f>SUM(C154:C160)</f>
        <v>9180</v>
      </c>
    </row>
    <row r="154" spans="1:3" s="154" customFormat="1" ht="15" customHeight="1">
      <c r="A154" s="148">
        <v>2070101</v>
      </c>
      <c r="B154" s="158" t="s">
        <v>100</v>
      </c>
      <c r="C154" s="160">
        <v>220</v>
      </c>
    </row>
    <row r="155" spans="1:3" s="154" customFormat="1" ht="15" customHeight="1">
      <c r="A155" s="148">
        <v>2070102</v>
      </c>
      <c r="B155" s="158" t="s">
        <v>101</v>
      </c>
      <c r="C155" s="160">
        <v>200</v>
      </c>
    </row>
    <row r="156" spans="1:3" s="154" customFormat="1" ht="15" customHeight="1">
      <c r="A156" s="148">
        <v>2070103</v>
      </c>
      <c r="B156" s="158" t="s">
        <v>110</v>
      </c>
      <c r="C156" s="160">
        <v>3380</v>
      </c>
    </row>
    <row r="157" spans="1:3" s="154" customFormat="1" ht="15" customHeight="1">
      <c r="A157" s="148">
        <v>2070104</v>
      </c>
      <c r="B157" s="158" t="s">
        <v>203</v>
      </c>
      <c r="C157" s="160">
        <v>1000</v>
      </c>
    </row>
    <row r="158" spans="1:3" s="154" customFormat="1" ht="15" customHeight="1">
      <c r="A158" s="148">
        <v>2070107</v>
      </c>
      <c r="B158" s="158" t="s">
        <v>204</v>
      </c>
      <c r="C158" s="160">
        <v>800</v>
      </c>
    </row>
    <row r="159" spans="1:3" s="154" customFormat="1" ht="15" customHeight="1">
      <c r="A159" s="148">
        <v>2070108</v>
      </c>
      <c r="B159" s="158" t="s">
        <v>205</v>
      </c>
      <c r="C159" s="160">
        <v>400</v>
      </c>
    </row>
    <row r="160" spans="1:3" s="154" customFormat="1" ht="15" customHeight="1">
      <c r="A160" s="148">
        <v>2070199</v>
      </c>
      <c r="B160" s="158" t="s">
        <v>206</v>
      </c>
      <c r="C160" s="160">
        <v>3180</v>
      </c>
    </row>
    <row r="161" spans="1:3" s="154" customFormat="1" ht="15" customHeight="1">
      <c r="A161" s="148">
        <v>20702</v>
      </c>
      <c r="B161" s="158" t="s">
        <v>207</v>
      </c>
      <c r="C161" s="159">
        <f>SUM(C162:C165)</f>
        <v>1570</v>
      </c>
    </row>
    <row r="162" spans="1:3" s="154" customFormat="1" ht="15" customHeight="1">
      <c r="A162" s="148">
        <v>2070204</v>
      </c>
      <c r="B162" s="158" t="s">
        <v>208</v>
      </c>
      <c r="C162" s="160">
        <v>790</v>
      </c>
    </row>
    <row r="163" spans="1:3" s="154" customFormat="1" ht="15" customHeight="1">
      <c r="A163" s="148">
        <v>2070205</v>
      </c>
      <c r="B163" s="158" t="s">
        <v>209</v>
      </c>
      <c r="C163" s="160">
        <v>600</v>
      </c>
    </row>
    <row r="164" spans="1:3" s="154" customFormat="1" ht="15" customHeight="1">
      <c r="A164" s="148">
        <v>2070206</v>
      </c>
      <c r="B164" s="158" t="s">
        <v>210</v>
      </c>
      <c r="C164" s="160">
        <v>100</v>
      </c>
    </row>
    <row r="165" spans="1:3" s="154" customFormat="1" ht="15" customHeight="1">
      <c r="A165" s="148">
        <v>2070299</v>
      </c>
      <c r="B165" s="158" t="s">
        <v>211</v>
      </c>
      <c r="C165" s="160">
        <v>80</v>
      </c>
    </row>
    <row r="166" spans="1:3" s="154" customFormat="1" ht="15" customHeight="1">
      <c r="A166" s="148">
        <v>20703</v>
      </c>
      <c r="B166" s="158" t="s">
        <v>212</v>
      </c>
      <c r="C166" s="159">
        <f>SUM(C167:C169)</f>
        <v>560</v>
      </c>
    </row>
    <row r="167" spans="1:3" s="154" customFormat="1" ht="15" customHeight="1">
      <c r="A167" s="148">
        <v>2070306</v>
      </c>
      <c r="B167" s="158" t="s">
        <v>213</v>
      </c>
      <c r="C167" s="160">
        <v>150</v>
      </c>
    </row>
    <row r="168" spans="1:3" s="154" customFormat="1" ht="15" customHeight="1">
      <c r="A168" s="148">
        <v>2070307</v>
      </c>
      <c r="B168" s="158" t="s">
        <v>214</v>
      </c>
      <c r="C168" s="160">
        <v>400</v>
      </c>
    </row>
    <row r="169" spans="1:3" s="154" customFormat="1" ht="15" customHeight="1">
      <c r="A169" s="148">
        <v>2070399</v>
      </c>
      <c r="B169" s="158" t="s">
        <v>215</v>
      </c>
      <c r="C169" s="160">
        <v>10</v>
      </c>
    </row>
    <row r="170" spans="1:3" s="154" customFormat="1" ht="15" customHeight="1">
      <c r="A170" s="148">
        <v>20704</v>
      </c>
      <c r="B170" s="158" t="s">
        <v>216</v>
      </c>
      <c r="C170" s="159">
        <f>SUM(C171:C174)</f>
        <v>1470</v>
      </c>
    </row>
    <row r="171" spans="1:3" s="154" customFormat="1" ht="15" customHeight="1">
      <c r="A171" s="148">
        <v>2070404</v>
      </c>
      <c r="B171" s="158" t="s">
        <v>217</v>
      </c>
      <c r="C171" s="160">
        <v>520</v>
      </c>
    </row>
    <row r="172" spans="1:3" s="154" customFormat="1" ht="15" customHeight="1">
      <c r="A172" s="148">
        <v>2070405</v>
      </c>
      <c r="B172" s="158" t="s">
        <v>218</v>
      </c>
      <c r="C172" s="160">
        <v>310</v>
      </c>
    </row>
    <row r="173" spans="1:3" s="154" customFormat="1" ht="15" customHeight="1">
      <c r="A173" s="148">
        <v>2070406</v>
      </c>
      <c r="B173" s="158" t="s">
        <v>219</v>
      </c>
      <c r="C173" s="160">
        <v>140</v>
      </c>
    </row>
    <row r="174" spans="1:3" s="154" customFormat="1" ht="15" customHeight="1">
      <c r="A174" s="148">
        <v>2070499</v>
      </c>
      <c r="B174" s="158" t="s">
        <v>220</v>
      </c>
      <c r="C174" s="160">
        <v>500</v>
      </c>
    </row>
    <row r="175" spans="1:3" s="154" customFormat="1" ht="15" customHeight="1">
      <c r="A175" s="148">
        <v>20799</v>
      </c>
      <c r="B175" s="158" t="s">
        <v>221</v>
      </c>
      <c r="C175" s="159">
        <f>SUM(C176)</f>
        <v>8420</v>
      </c>
    </row>
    <row r="176" spans="1:3" s="154" customFormat="1" ht="15" customHeight="1">
      <c r="A176" s="148">
        <v>2079999</v>
      </c>
      <c r="B176" s="158" t="s">
        <v>222</v>
      </c>
      <c r="C176" s="160">
        <v>8420</v>
      </c>
    </row>
    <row r="177" spans="1:3" s="154" customFormat="1" ht="15" customHeight="1">
      <c r="A177" s="148">
        <v>208</v>
      </c>
      <c r="B177" s="158" t="s">
        <v>223</v>
      </c>
      <c r="C177" s="159">
        <f>C178+C183+C191+C193+C199+C201+C205+C208+C213+C211</f>
        <v>103000</v>
      </c>
    </row>
    <row r="178" spans="1:3" s="154" customFormat="1" ht="15" customHeight="1">
      <c r="A178" s="148">
        <v>20801</v>
      </c>
      <c r="B178" s="158" t="s">
        <v>224</v>
      </c>
      <c r="C178" s="159">
        <f>SUM(C179:C182)</f>
        <v>5410</v>
      </c>
    </row>
    <row r="179" spans="1:3" s="154" customFormat="1" ht="15" customHeight="1">
      <c r="A179" s="148">
        <v>2080104</v>
      </c>
      <c r="B179" s="158" t="s">
        <v>225</v>
      </c>
      <c r="C179" s="160">
        <v>35</v>
      </c>
    </row>
    <row r="180" spans="1:3" s="154" customFormat="1" ht="15" customHeight="1">
      <c r="A180" s="148">
        <v>2080105</v>
      </c>
      <c r="B180" s="158" t="s">
        <v>226</v>
      </c>
      <c r="C180" s="160">
        <v>235</v>
      </c>
    </row>
    <row r="181" spans="1:3" s="154" customFormat="1" ht="15" customHeight="1">
      <c r="A181" s="148">
        <v>2080109</v>
      </c>
      <c r="B181" s="158" t="s">
        <v>227</v>
      </c>
      <c r="C181" s="160">
        <v>750</v>
      </c>
    </row>
    <row r="182" spans="1:3" s="154" customFormat="1" ht="15" customHeight="1">
      <c r="A182" s="148">
        <v>2080199</v>
      </c>
      <c r="B182" s="158" t="s">
        <v>228</v>
      </c>
      <c r="C182" s="160">
        <v>4390</v>
      </c>
    </row>
    <row r="183" spans="1:3" s="154" customFormat="1" ht="15" customHeight="1">
      <c r="A183" s="148">
        <v>20802</v>
      </c>
      <c r="B183" s="158" t="s">
        <v>229</v>
      </c>
      <c r="C183" s="159">
        <f>SUM(C184:C190)</f>
        <v>6850</v>
      </c>
    </row>
    <row r="184" spans="1:3" s="154" customFormat="1" ht="15" customHeight="1">
      <c r="A184" s="148">
        <v>2080201</v>
      </c>
      <c r="B184" s="158" t="s">
        <v>100</v>
      </c>
      <c r="C184" s="160">
        <v>480</v>
      </c>
    </row>
    <row r="185" spans="1:3" s="154" customFormat="1" ht="15" customHeight="1">
      <c r="A185" s="148">
        <v>2080202</v>
      </c>
      <c r="B185" s="158" t="s">
        <v>101</v>
      </c>
      <c r="C185" s="160">
        <v>4400</v>
      </c>
    </row>
    <row r="186" spans="1:3" s="154" customFormat="1" ht="15" customHeight="1">
      <c r="A186" s="148">
        <v>2080204</v>
      </c>
      <c r="B186" s="158" t="s">
        <v>230</v>
      </c>
      <c r="C186" s="160">
        <v>140</v>
      </c>
    </row>
    <row r="187" spans="1:3" s="154" customFormat="1" ht="15" customHeight="1">
      <c r="A187" s="148">
        <v>2080205</v>
      </c>
      <c r="B187" s="158" t="s">
        <v>231</v>
      </c>
      <c r="C187" s="160">
        <v>600</v>
      </c>
    </row>
    <row r="188" spans="1:3" s="154" customFormat="1" ht="15" customHeight="1">
      <c r="A188" s="148">
        <v>2080207</v>
      </c>
      <c r="B188" s="158" t="s">
        <v>232</v>
      </c>
      <c r="C188" s="160">
        <v>70</v>
      </c>
    </row>
    <row r="189" spans="1:3" s="154" customFormat="1" ht="15" customHeight="1">
      <c r="A189" s="148">
        <v>2080208</v>
      </c>
      <c r="B189" s="158" t="s">
        <v>233</v>
      </c>
      <c r="C189" s="160">
        <v>190</v>
      </c>
    </row>
    <row r="190" spans="1:3" s="154" customFormat="1" ht="15" customHeight="1">
      <c r="A190" s="148">
        <v>2080299</v>
      </c>
      <c r="B190" s="158" t="s">
        <v>234</v>
      </c>
      <c r="C190" s="160">
        <v>970</v>
      </c>
    </row>
    <row r="191" spans="1:3" s="154" customFormat="1" ht="15" customHeight="1">
      <c r="A191" s="148">
        <v>20805</v>
      </c>
      <c r="B191" s="158" t="s">
        <v>235</v>
      </c>
      <c r="C191" s="159">
        <f>SUM(C192:C192)</f>
        <v>15270</v>
      </c>
    </row>
    <row r="192" spans="1:3" s="154" customFormat="1" ht="15" customHeight="1">
      <c r="A192" s="148">
        <v>2080599</v>
      </c>
      <c r="B192" s="158" t="s">
        <v>236</v>
      </c>
      <c r="C192" s="160">
        <v>15270</v>
      </c>
    </row>
    <row r="193" spans="1:3" s="154" customFormat="1" ht="15" customHeight="1">
      <c r="A193" s="148">
        <v>20808</v>
      </c>
      <c r="B193" s="158" t="s">
        <v>237</v>
      </c>
      <c r="C193" s="159">
        <f>SUM(C194:C198)</f>
        <v>855</v>
      </c>
    </row>
    <row r="194" spans="1:3" s="154" customFormat="1" ht="15" customHeight="1">
      <c r="A194" s="148">
        <v>2080801</v>
      </c>
      <c r="B194" s="158" t="s">
        <v>238</v>
      </c>
      <c r="C194" s="160">
        <v>150</v>
      </c>
    </row>
    <row r="195" spans="1:3" s="154" customFormat="1" ht="15" customHeight="1">
      <c r="A195" s="148">
        <v>2080802</v>
      </c>
      <c r="B195" s="158" t="s">
        <v>239</v>
      </c>
      <c r="C195" s="160">
        <v>20</v>
      </c>
    </row>
    <row r="196" spans="1:3" s="154" customFormat="1" ht="15" customHeight="1">
      <c r="A196" s="148">
        <v>2080803</v>
      </c>
      <c r="B196" s="158" t="s">
        <v>240</v>
      </c>
      <c r="C196" s="160">
        <v>50</v>
      </c>
    </row>
    <row r="197" spans="1:3" s="154" customFormat="1" ht="15" customHeight="1">
      <c r="A197" s="148">
        <v>2080805</v>
      </c>
      <c r="B197" s="158" t="s">
        <v>241</v>
      </c>
      <c r="C197" s="160">
        <v>450</v>
      </c>
    </row>
    <row r="198" spans="1:3" s="154" customFormat="1" ht="15" customHeight="1">
      <c r="A198" s="148">
        <v>2080899</v>
      </c>
      <c r="B198" s="158" t="s">
        <v>242</v>
      </c>
      <c r="C198" s="160">
        <v>185</v>
      </c>
    </row>
    <row r="199" spans="1:3" s="154" customFormat="1" ht="15" customHeight="1">
      <c r="A199" s="148">
        <v>20809</v>
      </c>
      <c r="B199" s="158" t="s">
        <v>243</v>
      </c>
      <c r="C199" s="159">
        <f>SUM(C200:C200)</f>
        <v>910</v>
      </c>
    </row>
    <row r="200" spans="1:3" s="154" customFormat="1" ht="15" customHeight="1">
      <c r="A200" s="148">
        <v>2080901</v>
      </c>
      <c r="B200" s="158" t="s">
        <v>244</v>
      </c>
      <c r="C200" s="160">
        <v>910</v>
      </c>
    </row>
    <row r="201" spans="1:3" s="154" customFormat="1" ht="15" customHeight="1">
      <c r="A201" s="148">
        <v>20810</v>
      </c>
      <c r="B201" s="158" t="s">
        <v>245</v>
      </c>
      <c r="C201" s="159">
        <f>SUM(C202:C204)</f>
        <v>1920</v>
      </c>
    </row>
    <row r="202" spans="1:3" s="154" customFormat="1" ht="15" customHeight="1">
      <c r="A202" s="148">
        <v>2081002</v>
      </c>
      <c r="B202" s="158" t="s">
        <v>246</v>
      </c>
      <c r="C202" s="160">
        <v>750</v>
      </c>
    </row>
    <row r="203" spans="1:3" s="154" customFormat="1" ht="15" customHeight="1">
      <c r="A203" s="148">
        <v>2081005</v>
      </c>
      <c r="B203" s="158" t="s">
        <v>247</v>
      </c>
      <c r="C203" s="160">
        <v>990</v>
      </c>
    </row>
    <row r="204" spans="1:3" s="154" customFormat="1" ht="15" customHeight="1">
      <c r="A204" s="148">
        <v>2081099</v>
      </c>
      <c r="B204" s="158" t="s">
        <v>248</v>
      </c>
      <c r="C204" s="160">
        <v>180</v>
      </c>
    </row>
    <row r="205" spans="1:3" s="154" customFormat="1" ht="15" customHeight="1">
      <c r="A205" s="148">
        <v>20811</v>
      </c>
      <c r="B205" s="158" t="s">
        <v>249</v>
      </c>
      <c r="C205" s="159">
        <f>SUM(C206:C207)</f>
        <v>610</v>
      </c>
    </row>
    <row r="206" spans="1:3" s="154" customFormat="1" ht="15" customHeight="1">
      <c r="A206" s="148">
        <v>2081101</v>
      </c>
      <c r="B206" s="158" t="s">
        <v>100</v>
      </c>
      <c r="C206" s="160">
        <v>220</v>
      </c>
    </row>
    <row r="207" spans="1:3" s="154" customFormat="1" ht="15" customHeight="1">
      <c r="A207" s="148">
        <v>2081105</v>
      </c>
      <c r="B207" s="158" t="s">
        <v>250</v>
      </c>
      <c r="C207" s="160">
        <v>390</v>
      </c>
    </row>
    <row r="208" spans="1:3" s="154" customFormat="1" ht="15" customHeight="1">
      <c r="A208" s="148">
        <v>20819</v>
      </c>
      <c r="B208" s="158" t="s">
        <v>251</v>
      </c>
      <c r="C208" s="159">
        <f>SUM(C209:C210)</f>
        <v>9850</v>
      </c>
    </row>
    <row r="209" spans="1:3" s="154" customFormat="1" ht="15" customHeight="1">
      <c r="A209" s="148">
        <v>2081901</v>
      </c>
      <c r="B209" s="158" t="s">
        <v>252</v>
      </c>
      <c r="C209" s="159">
        <v>3500</v>
      </c>
    </row>
    <row r="210" spans="1:3" s="154" customFormat="1" ht="15" customHeight="1">
      <c r="A210" s="148">
        <v>2081902</v>
      </c>
      <c r="B210" s="158" t="s">
        <v>253</v>
      </c>
      <c r="C210" s="160">
        <v>6350</v>
      </c>
    </row>
    <row r="211" spans="1:3" s="154" customFormat="1" ht="15" customHeight="1">
      <c r="A211" s="148">
        <v>20820</v>
      </c>
      <c r="B211" s="158" t="s">
        <v>254</v>
      </c>
      <c r="C211" s="159">
        <f>SUM(C212)</f>
        <v>4000</v>
      </c>
    </row>
    <row r="212" spans="1:3" s="154" customFormat="1" ht="15" customHeight="1">
      <c r="A212" s="148">
        <v>2082001</v>
      </c>
      <c r="B212" s="158" t="s">
        <v>255</v>
      </c>
      <c r="C212" s="160">
        <v>4000</v>
      </c>
    </row>
    <row r="213" spans="1:3" s="154" customFormat="1" ht="15" customHeight="1">
      <c r="A213" s="148">
        <v>20899</v>
      </c>
      <c r="B213" s="158" t="s">
        <v>256</v>
      </c>
      <c r="C213" s="159">
        <f>SUM(C214)</f>
        <v>57325</v>
      </c>
    </row>
    <row r="214" spans="1:3" s="154" customFormat="1" ht="15" customHeight="1">
      <c r="A214" s="148">
        <v>2089901</v>
      </c>
      <c r="B214" s="158" t="s">
        <v>257</v>
      </c>
      <c r="C214" s="160">
        <v>57325</v>
      </c>
    </row>
    <row r="215" spans="1:3" s="154" customFormat="1" ht="15" customHeight="1">
      <c r="A215" s="148">
        <v>210</v>
      </c>
      <c r="B215" s="158" t="s">
        <v>258</v>
      </c>
      <c r="C215" s="159">
        <f>C216+C219+C224+C221+C230+C234+C236+C240+C243</f>
        <v>64000</v>
      </c>
    </row>
    <row r="216" spans="1:3" s="154" customFormat="1" ht="15" customHeight="1">
      <c r="A216" s="148">
        <v>21001</v>
      </c>
      <c r="B216" s="158" t="s">
        <v>259</v>
      </c>
      <c r="C216" s="159">
        <f>SUM(C217:C218)</f>
        <v>1270</v>
      </c>
    </row>
    <row r="217" spans="1:3" s="154" customFormat="1" ht="15" customHeight="1">
      <c r="A217" s="148">
        <v>2100101</v>
      </c>
      <c r="B217" s="158" t="s">
        <v>100</v>
      </c>
      <c r="C217" s="160">
        <v>500</v>
      </c>
    </row>
    <row r="218" spans="1:3" s="154" customFormat="1" ht="15" customHeight="1">
      <c r="A218" s="148">
        <v>2100199</v>
      </c>
      <c r="B218" s="158" t="s">
        <v>260</v>
      </c>
      <c r="C218" s="160">
        <v>770</v>
      </c>
    </row>
    <row r="219" spans="1:3" s="154" customFormat="1" ht="15" customHeight="1">
      <c r="A219" s="148">
        <v>21002</v>
      </c>
      <c r="B219" s="158" t="s">
        <v>261</v>
      </c>
      <c r="C219" s="159">
        <f>SUM(C220)</f>
        <v>14000</v>
      </c>
    </row>
    <row r="220" spans="1:3" s="154" customFormat="1" ht="15" customHeight="1">
      <c r="A220" s="148">
        <v>2100201</v>
      </c>
      <c r="B220" s="158" t="s">
        <v>262</v>
      </c>
      <c r="C220" s="160">
        <v>14000</v>
      </c>
    </row>
    <row r="221" spans="1:3" s="154" customFormat="1" ht="15" customHeight="1">
      <c r="A221" s="148">
        <v>21003</v>
      </c>
      <c r="B221" s="158" t="s">
        <v>263</v>
      </c>
      <c r="C221" s="159">
        <f>SUM(C222:C223)</f>
        <v>5700</v>
      </c>
    </row>
    <row r="222" spans="1:3" s="154" customFormat="1" ht="15" customHeight="1">
      <c r="A222" s="148">
        <v>2100302</v>
      </c>
      <c r="B222" s="158" t="s">
        <v>264</v>
      </c>
      <c r="C222" s="160">
        <v>4800</v>
      </c>
    </row>
    <row r="223" spans="1:3" s="154" customFormat="1" ht="15" customHeight="1">
      <c r="A223" s="148">
        <v>2100399</v>
      </c>
      <c r="B223" s="158" t="s">
        <v>265</v>
      </c>
      <c r="C223" s="160">
        <v>900</v>
      </c>
    </row>
    <row r="224" spans="1:3" s="154" customFormat="1" ht="15" customHeight="1">
      <c r="A224" s="148">
        <v>21004</v>
      </c>
      <c r="B224" s="158" t="s">
        <v>266</v>
      </c>
      <c r="C224" s="159">
        <f>SUM(C225:C229)</f>
        <v>4390</v>
      </c>
    </row>
    <row r="225" spans="1:3" s="154" customFormat="1" ht="15" customHeight="1">
      <c r="A225" s="148">
        <v>2100401</v>
      </c>
      <c r="B225" s="158" t="s">
        <v>267</v>
      </c>
      <c r="C225" s="160">
        <v>800</v>
      </c>
    </row>
    <row r="226" spans="1:3" s="154" customFormat="1" ht="15" customHeight="1">
      <c r="A226" s="148">
        <v>2100402</v>
      </c>
      <c r="B226" s="158" t="s">
        <v>268</v>
      </c>
      <c r="C226" s="160">
        <v>400</v>
      </c>
    </row>
    <row r="227" spans="1:3" s="154" customFormat="1" ht="15" customHeight="1">
      <c r="A227" s="148">
        <v>2100403</v>
      </c>
      <c r="B227" s="158" t="s">
        <v>269</v>
      </c>
      <c r="C227" s="160">
        <v>200</v>
      </c>
    </row>
    <row r="228" spans="1:3" s="154" customFormat="1" ht="15" customHeight="1">
      <c r="A228" s="148">
        <v>2100408</v>
      </c>
      <c r="B228" s="158" t="s">
        <v>270</v>
      </c>
      <c r="C228" s="160">
        <v>1400</v>
      </c>
    </row>
    <row r="229" spans="1:3" s="154" customFormat="1" ht="15" customHeight="1">
      <c r="A229" s="148">
        <v>2100499</v>
      </c>
      <c r="B229" s="158" t="s">
        <v>271</v>
      </c>
      <c r="C229" s="160">
        <v>1590</v>
      </c>
    </row>
    <row r="230" spans="1:3" s="154" customFormat="1" ht="15" customHeight="1">
      <c r="A230" s="148">
        <v>21005</v>
      </c>
      <c r="B230" s="158" t="s">
        <v>272</v>
      </c>
      <c r="C230" s="159">
        <f>SUM(C231:C233)</f>
        <v>17000</v>
      </c>
    </row>
    <row r="231" spans="1:3" s="154" customFormat="1" ht="15" customHeight="1">
      <c r="A231" s="148">
        <v>2100506</v>
      </c>
      <c r="B231" s="158" t="s">
        <v>273</v>
      </c>
      <c r="C231" s="160">
        <v>15600</v>
      </c>
    </row>
    <row r="232" spans="1:3" s="154" customFormat="1" ht="15" customHeight="1">
      <c r="A232" s="148">
        <v>2100509</v>
      </c>
      <c r="B232" s="158" t="s">
        <v>274</v>
      </c>
      <c r="C232" s="160">
        <v>900</v>
      </c>
    </row>
    <row r="233" spans="1:3" s="154" customFormat="1" ht="15" customHeight="1">
      <c r="A233" s="148">
        <v>2100599</v>
      </c>
      <c r="B233" s="158" t="s">
        <v>275</v>
      </c>
      <c r="C233" s="160">
        <v>500</v>
      </c>
    </row>
    <row r="234" spans="1:3" s="154" customFormat="1" ht="15" customHeight="1">
      <c r="A234" s="148">
        <v>21006</v>
      </c>
      <c r="B234" s="158" t="s">
        <v>276</v>
      </c>
      <c r="C234" s="159">
        <f>SUM(C235)</f>
        <v>60</v>
      </c>
    </row>
    <row r="235" spans="1:3" s="154" customFormat="1" ht="15" customHeight="1">
      <c r="A235" s="148">
        <v>2100699</v>
      </c>
      <c r="B235" s="158" t="s">
        <v>277</v>
      </c>
      <c r="C235" s="160">
        <v>60</v>
      </c>
    </row>
    <row r="236" spans="1:3" s="154" customFormat="1" ht="15" customHeight="1">
      <c r="A236" s="148">
        <v>21007</v>
      </c>
      <c r="B236" s="158" t="s">
        <v>278</v>
      </c>
      <c r="C236" s="159">
        <f>SUM(C237:C239)</f>
        <v>3280</v>
      </c>
    </row>
    <row r="237" spans="1:3" s="154" customFormat="1" ht="15" customHeight="1">
      <c r="A237" s="148">
        <v>2100716</v>
      </c>
      <c r="B237" s="158" t="s">
        <v>279</v>
      </c>
      <c r="C237" s="160">
        <v>500</v>
      </c>
    </row>
    <row r="238" spans="1:3" s="154" customFormat="1" ht="15" customHeight="1">
      <c r="A238" s="148">
        <v>2100717</v>
      </c>
      <c r="B238" s="158" t="s">
        <v>280</v>
      </c>
      <c r="C238" s="160">
        <v>780</v>
      </c>
    </row>
    <row r="239" spans="1:3" s="154" customFormat="1" ht="15" customHeight="1">
      <c r="A239" s="148">
        <v>2100799</v>
      </c>
      <c r="B239" s="158" t="s">
        <v>281</v>
      </c>
      <c r="C239" s="160">
        <v>2000</v>
      </c>
    </row>
    <row r="240" spans="1:3" s="154" customFormat="1" ht="15" customHeight="1">
      <c r="A240" s="148">
        <v>21010</v>
      </c>
      <c r="B240" s="158" t="s">
        <v>282</v>
      </c>
      <c r="C240" s="159">
        <f>SUM(C241:C242)</f>
        <v>650</v>
      </c>
    </row>
    <row r="241" spans="1:3" s="154" customFormat="1" ht="15" customHeight="1">
      <c r="A241" s="148">
        <v>2101001</v>
      </c>
      <c r="B241" s="158" t="s">
        <v>100</v>
      </c>
      <c r="C241" s="160">
        <v>150</v>
      </c>
    </row>
    <row r="242" spans="1:3" s="154" customFormat="1" ht="15" customHeight="1">
      <c r="A242" s="148">
        <v>2101099</v>
      </c>
      <c r="B242" s="158" t="s">
        <v>283</v>
      </c>
      <c r="C242" s="160">
        <v>500</v>
      </c>
    </row>
    <row r="243" spans="1:3" s="154" customFormat="1" ht="15" customHeight="1">
      <c r="A243" s="148">
        <v>21099</v>
      </c>
      <c r="B243" s="158" t="s">
        <v>284</v>
      </c>
      <c r="C243" s="159">
        <f>SUM(C244)</f>
        <v>17650</v>
      </c>
    </row>
    <row r="244" spans="1:3" s="154" customFormat="1" ht="15" customHeight="1">
      <c r="A244" s="148">
        <v>2109901</v>
      </c>
      <c r="B244" s="158" t="s">
        <v>285</v>
      </c>
      <c r="C244" s="160">
        <v>17650</v>
      </c>
    </row>
    <row r="245" spans="1:3" s="154" customFormat="1" ht="15" customHeight="1">
      <c r="A245" s="148">
        <v>211</v>
      </c>
      <c r="B245" s="158" t="s">
        <v>286</v>
      </c>
      <c r="C245" s="159">
        <f>C246+C250+C252+C254+C256+C258+C260</f>
        <v>78000</v>
      </c>
    </row>
    <row r="246" spans="1:3" s="154" customFormat="1" ht="15" customHeight="1">
      <c r="A246" s="148">
        <v>21103</v>
      </c>
      <c r="B246" s="158" t="s">
        <v>287</v>
      </c>
      <c r="C246" s="159">
        <f>SUM(C247:C249)</f>
        <v>38720</v>
      </c>
    </row>
    <row r="247" spans="1:3" s="154" customFormat="1" ht="15" customHeight="1">
      <c r="A247" s="148">
        <v>2110301</v>
      </c>
      <c r="B247" s="158" t="s">
        <v>288</v>
      </c>
      <c r="C247" s="160">
        <v>5950</v>
      </c>
    </row>
    <row r="248" spans="1:3" s="154" customFormat="1" ht="15" customHeight="1">
      <c r="A248" s="148">
        <v>2110302</v>
      </c>
      <c r="B248" s="158" t="s">
        <v>289</v>
      </c>
      <c r="C248" s="160">
        <v>1770</v>
      </c>
    </row>
    <row r="249" spans="1:3" s="154" customFormat="1" ht="15" customHeight="1">
      <c r="A249" s="148">
        <v>2110399</v>
      </c>
      <c r="B249" s="158" t="s">
        <v>290</v>
      </c>
      <c r="C249" s="160">
        <v>31000</v>
      </c>
    </row>
    <row r="250" spans="1:3" s="154" customFormat="1" ht="15" customHeight="1">
      <c r="A250" s="148">
        <v>21104</v>
      </c>
      <c r="B250" s="158" t="s">
        <v>291</v>
      </c>
      <c r="C250" s="159">
        <f aca="true" t="shared" si="0" ref="C250:C254">SUM(C251:C251)</f>
        <v>5100</v>
      </c>
    </row>
    <row r="251" spans="1:3" s="154" customFormat="1" ht="15" customHeight="1">
      <c r="A251" s="148">
        <v>2110499</v>
      </c>
      <c r="B251" s="158" t="s">
        <v>292</v>
      </c>
      <c r="C251" s="160">
        <v>5100</v>
      </c>
    </row>
    <row r="252" spans="1:3" s="154" customFormat="1" ht="15" customHeight="1">
      <c r="A252" s="148">
        <v>21105</v>
      </c>
      <c r="B252" s="158" t="s">
        <v>293</v>
      </c>
      <c r="C252" s="159">
        <f t="shared" si="0"/>
        <v>190</v>
      </c>
    </row>
    <row r="253" spans="1:3" s="154" customFormat="1" ht="15" customHeight="1">
      <c r="A253" s="148">
        <v>2110599</v>
      </c>
      <c r="B253" s="158" t="s">
        <v>294</v>
      </c>
      <c r="C253" s="160">
        <v>190</v>
      </c>
    </row>
    <row r="254" spans="1:3" s="154" customFormat="1" ht="15" customHeight="1">
      <c r="A254" s="148">
        <v>21106</v>
      </c>
      <c r="B254" s="158" t="s">
        <v>295</v>
      </c>
      <c r="C254" s="159">
        <f t="shared" si="0"/>
        <v>2800</v>
      </c>
    </row>
    <row r="255" spans="1:3" s="154" customFormat="1" ht="15" customHeight="1">
      <c r="A255" s="148">
        <v>2110699</v>
      </c>
      <c r="B255" s="158" t="s">
        <v>296</v>
      </c>
      <c r="C255" s="160">
        <v>2800</v>
      </c>
    </row>
    <row r="256" spans="1:3" s="154" customFormat="1" ht="15" customHeight="1">
      <c r="A256" s="148">
        <v>21107</v>
      </c>
      <c r="B256" s="158" t="s">
        <v>297</v>
      </c>
      <c r="C256" s="159">
        <f aca="true" t="shared" si="1" ref="C256:C260">SUM(C257)</f>
        <v>500</v>
      </c>
    </row>
    <row r="257" spans="1:3" s="154" customFormat="1" ht="15" customHeight="1">
      <c r="A257" s="148">
        <v>2110704</v>
      </c>
      <c r="B257" s="158" t="s">
        <v>298</v>
      </c>
      <c r="C257" s="160">
        <v>500</v>
      </c>
    </row>
    <row r="258" spans="1:3" s="154" customFormat="1" ht="15" customHeight="1">
      <c r="A258" s="148">
        <v>21110</v>
      </c>
      <c r="B258" s="158" t="s">
        <v>299</v>
      </c>
      <c r="C258" s="159">
        <f t="shared" si="1"/>
        <v>300</v>
      </c>
    </row>
    <row r="259" spans="1:3" s="154" customFormat="1" ht="15" customHeight="1">
      <c r="A259" s="148">
        <v>2111001</v>
      </c>
      <c r="B259" s="158" t="s">
        <v>300</v>
      </c>
      <c r="C259" s="160">
        <v>300</v>
      </c>
    </row>
    <row r="260" spans="1:3" s="154" customFormat="1" ht="15" customHeight="1">
      <c r="A260" s="148">
        <v>21199</v>
      </c>
      <c r="B260" s="158" t="s">
        <v>301</v>
      </c>
      <c r="C260" s="159">
        <f t="shared" si="1"/>
        <v>30390</v>
      </c>
    </row>
    <row r="261" spans="1:3" s="154" customFormat="1" ht="15" customHeight="1">
      <c r="A261" s="148">
        <v>2119901</v>
      </c>
      <c r="B261" s="158" t="s">
        <v>302</v>
      </c>
      <c r="C261" s="160">
        <v>30390</v>
      </c>
    </row>
    <row r="262" spans="1:3" s="154" customFormat="1" ht="15" customHeight="1">
      <c r="A262" s="148">
        <v>212</v>
      </c>
      <c r="B262" s="158" t="s">
        <v>303</v>
      </c>
      <c r="C262" s="159">
        <f>C263+C268+C270+C273</f>
        <v>84000</v>
      </c>
    </row>
    <row r="263" spans="1:3" s="154" customFormat="1" ht="15" customHeight="1">
      <c r="A263" s="148">
        <v>21201</v>
      </c>
      <c r="B263" s="158" t="s">
        <v>304</v>
      </c>
      <c r="C263" s="159">
        <f>SUM(C264:C267)</f>
        <v>5270</v>
      </c>
    </row>
    <row r="264" spans="1:3" s="154" customFormat="1" ht="15" customHeight="1">
      <c r="A264" s="148">
        <v>2120101</v>
      </c>
      <c r="B264" s="158" t="s">
        <v>100</v>
      </c>
      <c r="C264" s="160">
        <v>260</v>
      </c>
    </row>
    <row r="265" spans="1:3" s="154" customFormat="1" ht="15" customHeight="1">
      <c r="A265" s="148">
        <v>2120104</v>
      </c>
      <c r="B265" s="158" t="s">
        <v>305</v>
      </c>
      <c r="C265" s="160">
        <v>1880</v>
      </c>
    </row>
    <row r="266" spans="1:3" s="154" customFormat="1" ht="15" customHeight="1">
      <c r="A266" s="148">
        <v>2120107</v>
      </c>
      <c r="B266" s="158" t="s">
        <v>306</v>
      </c>
      <c r="C266" s="160">
        <v>1330</v>
      </c>
    </row>
    <row r="267" spans="1:3" s="154" customFormat="1" ht="15" customHeight="1">
      <c r="A267" s="148">
        <v>2120199</v>
      </c>
      <c r="B267" s="158" t="s">
        <v>307</v>
      </c>
      <c r="C267" s="160">
        <v>1800</v>
      </c>
    </row>
    <row r="268" spans="1:3" s="154" customFormat="1" ht="15" customHeight="1">
      <c r="A268" s="148">
        <v>21202</v>
      </c>
      <c r="B268" s="158" t="s">
        <v>308</v>
      </c>
      <c r="C268" s="159">
        <f>SUM(C269)</f>
        <v>100</v>
      </c>
    </row>
    <row r="269" spans="1:3" s="154" customFormat="1" ht="15" customHeight="1">
      <c r="A269" s="148">
        <v>2120201</v>
      </c>
      <c r="B269" s="158" t="s">
        <v>309</v>
      </c>
      <c r="C269" s="162">
        <v>100</v>
      </c>
    </row>
    <row r="270" spans="1:3" s="154" customFormat="1" ht="15" customHeight="1">
      <c r="A270" s="148">
        <v>21203</v>
      </c>
      <c r="B270" s="158" t="s">
        <v>310</v>
      </c>
      <c r="C270" s="159">
        <f>SUM(C271:C272)</f>
        <v>60320</v>
      </c>
    </row>
    <row r="271" spans="1:3" s="154" customFormat="1" ht="15" customHeight="1">
      <c r="A271" s="148">
        <v>2120303</v>
      </c>
      <c r="B271" s="158" t="s">
        <v>311</v>
      </c>
      <c r="C271" s="162">
        <v>1600</v>
      </c>
    </row>
    <row r="272" spans="1:3" s="154" customFormat="1" ht="15" customHeight="1">
      <c r="A272" s="148">
        <v>2120399</v>
      </c>
      <c r="B272" s="158" t="s">
        <v>312</v>
      </c>
      <c r="C272" s="162">
        <v>58720</v>
      </c>
    </row>
    <row r="273" spans="1:3" s="154" customFormat="1" ht="15" customHeight="1">
      <c r="A273" s="148">
        <v>21205</v>
      </c>
      <c r="B273" s="158" t="s">
        <v>313</v>
      </c>
      <c r="C273" s="159">
        <f>SUM(C274)</f>
        <v>18310</v>
      </c>
    </row>
    <row r="274" spans="1:3" s="154" customFormat="1" ht="15" customHeight="1">
      <c r="A274" s="148">
        <v>2120501</v>
      </c>
      <c r="B274" s="158" t="s">
        <v>314</v>
      </c>
      <c r="C274" s="162">
        <v>18310</v>
      </c>
    </row>
    <row r="275" spans="1:3" s="154" customFormat="1" ht="15" customHeight="1">
      <c r="A275" s="148">
        <v>213</v>
      </c>
      <c r="B275" s="158" t="s">
        <v>315</v>
      </c>
      <c r="C275" s="159">
        <f>C276+C287+C301+C316+C324+C326+C329</f>
        <v>133018</v>
      </c>
    </row>
    <row r="276" spans="1:3" s="154" customFormat="1" ht="15" customHeight="1">
      <c r="A276" s="148">
        <v>21301</v>
      </c>
      <c r="B276" s="158" t="s">
        <v>316</v>
      </c>
      <c r="C276" s="159">
        <f>SUM(C277:C286)</f>
        <v>48488</v>
      </c>
    </row>
    <row r="277" spans="1:3" s="154" customFormat="1" ht="15" customHeight="1">
      <c r="A277" s="148">
        <v>2130101</v>
      </c>
      <c r="B277" s="158" t="s">
        <v>100</v>
      </c>
      <c r="C277" s="162">
        <v>130</v>
      </c>
    </row>
    <row r="278" spans="1:3" s="154" customFormat="1" ht="15" customHeight="1">
      <c r="A278" s="148">
        <v>2130102</v>
      </c>
      <c r="B278" s="158" t="s">
        <v>101</v>
      </c>
      <c r="C278" s="162">
        <v>2100</v>
      </c>
    </row>
    <row r="279" spans="1:3" s="154" customFormat="1" ht="15" customHeight="1">
      <c r="A279" s="148">
        <v>2130104</v>
      </c>
      <c r="B279" s="158" t="s">
        <v>113</v>
      </c>
      <c r="C279" s="162">
        <v>2000</v>
      </c>
    </row>
    <row r="280" spans="1:3" s="154" customFormat="1" ht="15" customHeight="1">
      <c r="A280" s="148">
        <v>2130105</v>
      </c>
      <c r="B280" s="158" t="s">
        <v>317</v>
      </c>
      <c r="C280" s="162">
        <v>50</v>
      </c>
    </row>
    <row r="281" spans="1:3" s="154" customFormat="1" ht="15" customHeight="1">
      <c r="A281" s="148">
        <v>2130106</v>
      </c>
      <c r="B281" s="158" t="s">
        <v>318</v>
      </c>
      <c r="C281" s="162">
        <v>2700</v>
      </c>
    </row>
    <row r="282" spans="1:3" s="154" customFormat="1" ht="15" customHeight="1">
      <c r="A282" s="148">
        <v>2130112</v>
      </c>
      <c r="B282" s="158" t="s">
        <v>319</v>
      </c>
      <c r="C282" s="162">
        <v>4000</v>
      </c>
    </row>
    <row r="283" spans="1:3" s="154" customFormat="1" ht="15" customHeight="1">
      <c r="A283" s="148">
        <v>2130124</v>
      </c>
      <c r="B283" s="158" t="s">
        <v>320</v>
      </c>
      <c r="C283" s="162">
        <v>5500</v>
      </c>
    </row>
    <row r="284" spans="1:3" s="154" customFormat="1" ht="15" customHeight="1">
      <c r="A284" s="148">
        <v>2130126</v>
      </c>
      <c r="B284" s="158" t="s">
        <v>321</v>
      </c>
      <c r="C284" s="162">
        <v>7160</v>
      </c>
    </row>
    <row r="285" spans="1:3" s="154" customFormat="1" ht="15" customHeight="1">
      <c r="A285" s="148">
        <v>2130142</v>
      </c>
      <c r="B285" s="158" t="s">
        <v>322</v>
      </c>
      <c r="C285" s="162">
        <v>5150</v>
      </c>
    </row>
    <row r="286" spans="1:3" s="154" customFormat="1" ht="15" customHeight="1">
      <c r="A286" s="148">
        <v>2130199</v>
      </c>
      <c r="B286" s="158" t="s">
        <v>323</v>
      </c>
      <c r="C286" s="162">
        <v>19698</v>
      </c>
    </row>
    <row r="287" spans="1:3" s="154" customFormat="1" ht="15" customHeight="1">
      <c r="A287" s="148">
        <v>21302</v>
      </c>
      <c r="B287" s="158" t="s">
        <v>324</v>
      </c>
      <c r="C287" s="159">
        <f>SUM(C288:C300)</f>
        <v>9660</v>
      </c>
    </row>
    <row r="288" spans="1:3" s="154" customFormat="1" ht="15" customHeight="1">
      <c r="A288" s="148">
        <v>2130201</v>
      </c>
      <c r="B288" s="158" t="s">
        <v>100</v>
      </c>
      <c r="C288" s="162">
        <v>200</v>
      </c>
    </row>
    <row r="289" spans="1:3" s="154" customFormat="1" ht="15" customHeight="1">
      <c r="A289" s="148">
        <v>2130202</v>
      </c>
      <c r="B289" s="158" t="s">
        <v>101</v>
      </c>
      <c r="C289" s="162">
        <v>180</v>
      </c>
    </row>
    <row r="290" spans="1:3" s="154" customFormat="1" ht="15" customHeight="1">
      <c r="A290" s="148">
        <v>2130204</v>
      </c>
      <c r="B290" s="158" t="s">
        <v>325</v>
      </c>
      <c r="C290" s="162">
        <v>10</v>
      </c>
    </row>
    <row r="291" spans="1:3" s="154" customFormat="1" ht="15" customHeight="1">
      <c r="A291" s="148">
        <v>2130205</v>
      </c>
      <c r="B291" s="158" t="s">
        <v>326</v>
      </c>
      <c r="C291" s="162">
        <v>1500</v>
      </c>
    </row>
    <row r="292" spans="1:3" s="154" customFormat="1" ht="15" customHeight="1">
      <c r="A292" s="148">
        <v>2130206</v>
      </c>
      <c r="B292" s="158" t="s">
        <v>327</v>
      </c>
      <c r="C292" s="162">
        <v>680</v>
      </c>
    </row>
    <row r="293" spans="1:3" s="154" customFormat="1" ht="15" customHeight="1">
      <c r="A293" s="148">
        <v>2130207</v>
      </c>
      <c r="B293" s="158" t="s">
        <v>328</v>
      </c>
      <c r="C293" s="162">
        <v>10</v>
      </c>
    </row>
    <row r="294" spans="1:3" s="154" customFormat="1" ht="15" customHeight="1">
      <c r="A294" s="148">
        <v>2130209</v>
      </c>
      <c r="B294" s="158" t="s">
        <v>329</v>
      </c>
      <c r="C294" s="162">
        <v>2100</v>
      </c>
    </row>
    <row r="295" spans="1:3" s="154" customFormat="1" ht="15" customHeight="1">
      <c r="A295" s="148">
        <v>2130210</v>
      </c>
      <c r="B295" s="158" t="s">
        <v>330</v>
      </c>
      <c r="C295" s="162">
        <v>110</v>
      </c>
    </row>
    <row r="296" spans="1:3" s="154" customFormat="1" ht="15" customHeight="1">
      <c r="A296" s="148">
        <v>2130212</v>
      </c>
      <c r="B296" s="158" t="s">
        <v>331</v>
      </c>
      <c r="C296" s="162">
        <v>440</v>
      </c>
    </row>
    <row r="297" spans="1:3" s="154" customFormat="1" ht="15" customHeight="1">
      <c r="A297" s="148">
        <v>2130213</v>
      </c>
      <c r="B297" s="158" t="s">
        <v>332</v>
      </c>
      <c r="C297" s="162">
        <v>220</v>
      </c>
    </row>
    <row r="298" spans="1:3" s="154" customFormat="1" ht="15" customHeight="1">
      <c r="A298" s="148">
        <v>2130216</v>
      </c>
      <c r="B298" s="158" t="s">
        <v>333</v>
      </c>
      <c r="C298" s="162">
        <v>210</v>
      </c>
    </row>
    <row r="299" spans="1:3" s="154" customFormat="1" ht="15" customHeight="1">
      <c r="A299" s="148">
        <v>2130217</v>
      </c>
      <c r="B299" s="158" t="s">
        <v>334</v>
      </c>
      <c r="C299" s="162">
        <v>2300</v>
      </c>
    </row>
    <row r="300" spans="1:3" s="154" customFormat="1" ht="15" customHeight="1">
      <c r="A300" s="148">
        <v>2130299</v>
      </c>
      <c r="B300" s="158" t="s">
        <v>335</v>
      </c>
      <c r="C300" s="162">
        <v>1700</v>
      </c>
    </row>
    <row r="301" spans="1:3" s="154" customFormat="1" ht="15" customHeight="1">
      <c r="A301" s="148">
        <v>21303</v>
      </c>
      <c r="B301" s="158" t="s">
        <v>336</v>
      </c>
      <c r="C301" s="159">
        <f>SUM(C302:C315)</f>
        <v>15130</v>
      </c>
    </row>
    <row r="302" spans="1:3" s="154" customFormat="1" ht="15" customHeight="1">
      <c r="A302" s="148">
        <v>2130301</v>
      </c>
      <c r="B302" s="158" t="s">
        <v>100</v>
      </c>
      <c r="C302" s="162">
        <v>140</v>
      </c>
    </row>
    <row r="303" spans="1:3" s="154" customFormat="1" ht="15" customHeight="1">
      <c r="A303" s="148">
        <v>2130304</v>
      </c>
      <c r="B303" s="158" t="s">
        <v>337</v>
      </c>
      <c r="C303" s="162">
        <v>2370</v>
      </c>
    </row>
    <row r="304" spans="1:3" s="154" customFormat="1" ht="15" customHeight="1">
      <c r="A304" s="148">
        <v>2130305</v>
      </c>
      <c r="B304" s="158" t="s">
        <v>338</v>
      </c>
      <c r="C304" s="162">
        <v>2410</v>
      </c>
    </row>
    <row r="305" spans="1:3" s="154" customFormat="1" ht="15" customHeight="1">
      <c r="A305" s="148">
        <v>2130306</v>
      </c>
      <c r="B305" s="158" t="s">
        <v>339</v>
      </c>
      <c r="C305" s="162">
        <v>550</v>
      </c>
    </row>
    <row r="306" spans="1:3" s="154" customFormat="1" ht="15" customHeight="1">
      <c r="A306" s="148">
        <v>2130309</v>
      </c>
      <c r="B306" s="158" t="s">
        <v>340</v>
      </c>
      <c r="C306" s="162">
        <v>220</v>
      </c>
    </row>
    <row r="307" spans="1:3" s="154" customFormat="1" ht="15" customHeight="1">
      <c r="A307" s="148">
        <v>2130310</v>
      </c>
      <c r="B307" s="158" t="s">
        <v>341</v>
      </c>
      <c r="C307" s="162">
        <v>320</v>
      </c>
    </row>
    <row r="308" spans="1:3" s="154" customFormat="1" ht="15" customHeight="1">
      <c r="A308" s="148">
        <v>2130311</v>
      </c>
      <c r="B308" s="158" t="s">
        <v>342</v>
      </c>
      <c r="C308" s="162">
        <v>100</v>
      </c>
    </row>
    <row r="309" spans="1:3" s="154" customFormat="1" ht="15" customHeight="1">
      <c r="A309" s="148">
        <v>2130312</v>
      </c>
      <c r="B309" s="158" t="s">
        <v>343</v>
      </c>
      <c r="C309" s="162">
        <v>110</v>
      </c>
    </row>
    <row r="310" spans="1:3" s="154" customFormat="1" ht="15" customHeight="1">
      <c r="A310" s="148">
        <v>2130314</v>
      </c>
      <c r="B310" s="158" t="s">
        <v>344</v>
      </c>
      <c r="C310" s="162">
        <v>410</v>
      </c>
    </row>
    <row r="311" spans="1:3" s="154" customFormat="1" ht="15" customHeight="1">
      <c r="A311" s="148">
        <v>2130315</v>
      </c>
      <c r="B311" s="158" t="s">
        <v>345</v>
      </c>
      <c r="C311" s="162">
        <v>260</v>
      </c>
    </row>
    <row r="312" spans="1:3" s="154" customFormat="1" ht="15" customHeight="1">
      <c r="A312" s="148">
        <v>2130316</v>
      </c>
      <c r="B312" s="158" t="s">
        <v>346</v>
      </c>
      <c r="C312" s="162">
        <v>2160</v>
      </c>
    </row>
    <row r="313" spans="1:3" s="154" customFormat="1" ht="15" customHeight="1">
      <c r="A313" s="148">
        <v>2130331</v>
      </c>
      <c r="B313" s="158" t="s">
        <v>347</v>
      </c>
      <c r="C313" s="162">
        <v>680</v>
      </c>
    </row>
    <row r="314" spans="1:3" s="154" customFormat="1" ht="15" customHeight="1">
      <c r="A314" s="148">
        <v>2130335</v>
      </c>
      <c r="B314" s="158" t="s">
        <v>348</v>
      </c>
      <c r="C314" s="162">
        <v>500</v>
      </c>
    </row>
    <row r="315" spans="1:3" s="154" customFormat="1" ht="15" customHeight="1">
      <c r="A315" s="148">
        <v>2130399</v>
      </c>
      <c r="B315" s="158" t="s">
        <v>349</v>
      </c>
      <c r="C315" s="162">
        <v>4900</v>
      </c>
    </row>
    <row r="316" spans="1:3" s="154" customFormat="1" ht="15" customHeight="1">
      <c r="A316" s="148">
        <v>21305</v>
      </c>
      <c r="B316" s="158" t="s">
        <v>350</v>
      </c>
      <c r="C316" s="159">
        <f>SUM(C317:C323)</f>
        <v>34340</v>
      </c>
    </row>
    <row r="317" spans="1:3" s="154" customFormat="1" ht="15" customHeight="1">
      <c r="A317" s="148">
        <v>2130501</v>
      </c>
      <c r="B317" s="158" t="s">
        <v>100</v>
      </c>
      <c r="C317" s="162">
        <v>170</v>
      </c>
    </row>
    <row r="318" spans="1:3" s="154" customFormat="1" ht="15" customHeight="1">
      <c r="A318" s="148">
        <v>2130502</v>
      </c>
      <c r="B318" s="158" t="s">
        <v>101</v>
      </c>
      <c r="C318" s="162">
        <v>50</v>
      </c>
    </row>
    <row r="319" spans="1:3" s="154" customFormat="1" ht="15" customHeight="1">
      <c r="A319" s="148">
        <v>2130504</v>
      </c>
      <c r="B319" s="158" t="s">
        <v>351</v>
      </c>
      <c r="C319" s="162">
        <v>5500</v>
      </c>
    </row>
    <row r="320" spans="1:3" s="154" customFormat="1" ht="15" customHeight="1">
      <c r="A320" s="148">
        <v>2130505</v>
      </c>
      <c r="B320" s="158" t="s">
        <v>352</v>
      </c>
      <c r="C320" s="162">
        <v>9520</v>
      </c>
    </row>
    <row r="321" spans="1:3" s="154" customFormat="1" ht="15" customHeight="1">
      <c r="A321" s="148">
        <v>2130506</v>
      </c>
      <c r="B321" s="158" t="s">
        <v>353</v>
      </c>
      <c r="C321" s="162">
        <v>900</v>
      </c>
    </row>
    <row r="322" spans="1:3" s="154" customFormat="1" ht="15" customHeight="1">
      <c r="A322" s="148">
        <v>2130550</v>
      </c>
      <c r="B322" s="158" t="s">
        <v>354</v>
      </c>
      <c r="C322" s="162">
        <v>200</v>
      </c>
    </row>
    <row r="323" spans="1:3" s="154" customFormat="1" ht="15" customHeight="1">
      <c r="A323" s="148">
        <v>2130599</v>
      </c>
      <c r="B323" s="158" t="s">
        <v>355</v>
      </c>
      <c r="C323" s="162">
        <v>18000</v>
      </c>
    </row>
    <row r="324" spans="1:3" s="154" customFormat="1" ht="15" customHeight="1">
      <c r="A324" s="148">
        <v>21306</v>
      </c>
      <c r="B324" s="158" t="s">
        <v>356</v>
      </c>
      <c r="C324" s="159">
        <f>SUM(C325)</f>
        <v>7300</v>
      </c>
    </row>
    <row r="325" spans="1:3" s="154" customFormat="1" ht="15" customHeight="1">
      <c r="A325" s="148">
        <v>2130699</v>
      </c>
      <c r="B325" s="158" t="s">
        <v>357</v>
      </c>
      <c r="C325" s="162">
        <v>7300</v>
      </c>
    </row>
    <row r="326" spans="1:3" s="154" customFormat="1" ht="15" customHeight="1">
      <c r="A326" s="148">
        <v>21307</v>
      </c>
      <c r="B326" s="158" t="s">
        <v>358</v>
      </c>
      <c r="C326" s="159">
        <f>SUM(C327:C328)</f>
        <v>9900</v>
      </c>
    </row>
    <row r="327" spans="1:3" s="154" customFormat="1" ht="15" customHeight="1">
      <c r="A327" s="148">
        <v>2130701</v>
      </c>
      <c r="B327" s="158" t="s">
        <v>359</v>
      </c>
      <c r="C327" s="162">
        <v>2000</v>
      </c>
    </row>
    <row r="328" spans="1:3" s="154" customFormat="1" ht="15" customHeight="1">
      <c r="A328" s="148">
        <v>2130705</v>
      </c>
      <c r="B328" s="158" t="s">
        <v>360</v>
      </c>
      <c r="C328" s="162">
        <v>7900</v>
      </c>
    </row>
    <row r="329" spans="1:3" s="154" customFormat="1" ht="15" customHeight="1">
      <c r="A329" s="148">
        <v>21399</v>
      </c>
      <c r="B329" s="158" t="s">
        <v>361</v>
      </c>
      <c r="C329" s="159">
        <f>SUM(C330)</f>
        <v>8200</v>
      </c>
    </row>
    <row r="330" spans="1:3" s="154" customFormat="1" ht="15" customHeight="1">
      <c r="A330" s="148">
        <v>2139999</v>
      </c>
      <c r="B330" s="158" t="s">
        <v>362</v>
      </c>
      <c r="C330" s="162">
        <v>8200</v>
      </c>
    </row>
    <row r="331" spans="1:3" s="154" customFormat="1" ht="15" customHeight="1">
      <c r="A331" s="148">
        <v>214</v>
      </c>
      <c r="B331" s="158" t="s">
        <v>363</v>
      </c>
      <c r="C331" s="159">
        <f>C332+C341</f>
        <v>37000</v>
      </c>
    </row>
    <row r="332" spans="1:3" s="154" customFormat="1" ht="15" customHeight="1">
      <c r="A332" s="148">
        <v>21401</v>
      </c>
      <c r="B332" s="158" t="s">
        <v>364</v>
      </c>
      <c r="C332" s="159">
        <f>SUM(C333:C340)</f>
        <v>35420</v>
      </c>
    </row>
    <row r="333" spans="1:3" s="154" customFormat="1" ht="15" customHeight="1">
      <c r="A333" s="148">
        <v>2140101</v>
      </c>
      <c r="B333" s="158" t="s">
        <v>100</v>
      </c>
      <c r="C333" s="162">
        <v>230</v>
      </c>
    </row>
    <row r="334" spans="1:3" s="154" customFormat="1" ht="15" customHeight="1">
      <c r="A334" s="148">
        <v>2140102</v>
      </c>
      <c r="B334" s="158" t="s">
        <v>101</v>
      </c>
      <c r="C334" s="162">
        <v>100</v>
      </c>
    </row>
    <row r="335" spans="1:3" s="154" customFormat="1" ht="15" customHeight="1">
      <c r="A335" s="148">
        <v>2140104</v>
      </c>
      <c r="B335" s="158" t="s">
        <v>365</v>
      </c>
      <c r="C335" s="162">
        <v>22700</v>
      </c>
    </row>
    <row r="336" spans="1:3" s="154" customFormat="1" ht="15" customHeight="1">
      <c r="A336" s="148">
        <v>2140106</v>
      </c>
      <c r="B336" s="158" t="s">
        <v>366</v>
      </c>
      <c r="C336" s="162">
        <v>9000</v>
      </c>
    </row>
    <row r="337" spans="1:3" s="154" customFormat="1" ht="15" customHeight="1">
      <c r="A337" s="148">
        <v>2140110</v>
      </c>
      <c r="B337" s="158" t="s">
        <v>367</v>
      </c>
      <c r="C337" s="162">
        <v>770</v>
      </c>
    </row>
    <row r="338" spans="1:3" s="154" customFormat="1" ht="15" customHeight="1">
      <c r="A338" s="148">
        <v>2140112</v>
      </c>
      <c r="B338" s="158" t="s">
        <v>368</v>
      </c>
      <c r="C338" s="162">
        <v>1500</v>
      </c>
    </row>
    <row r="339" spans="1:3" s="154" customFormat="1" ht="15" customHeight="1">
      <c r="A339" s="148">
        <v>2140126</v>
      </c>
      <c r="B339" s="158" t="s">
        <v>369</v>
      </c>
      <c r="C339" s="162">
        <v>120</v>
      </c>
    </row>
    <row r="340" spans="1:3" s="154" customFormat="1" ht="15" customHeight="1">
      <c r="A340" s="148">
        <v>2140199</v>
      </c>
      <c r="B340" s="158" t="s">
        <v>370</v>
      </c>
      <c r="C340" s="162">
        <v>1000</v>
      </c>
    </row>
    <row r="341" spans="1:3" s="154" customFormat="1" ht="15" customHeight="1">
      <c r="A341" s="148">
        <v>21499</v>
      </c>
      <c r="B341" s="158" t="s">
        <v>371</v>
      </c>
      <c r="C341" s="159">
        <f>SUM(C342)</f>
        <v>1580</v>
      </c>
    </row>
    <row r="342" spans="1:3" s="154" customFormat="1" ht="15" customHeight="1">
      <c r="A342" s="148">
        <v>2149999</v>
      </c>
      <c r="B342" s="158" t="s">
        <v>372</v>
      </c>
      <c r="C342" s="162">
        <v>1580</v>
      </c>
    </row>
    <row r="343" spans="1:3" s="154" customFormat="1" ht="15" customHeight="1">
      <c r="A343" s="148">
        <v>215</v>
      </c>
      <c r="B343" s="158" t="s">
        <v>373</v>
      </c>
      <c r="C343" s="159">
        <f>C344+C349+C353</f>
        <v>23000</v>
      </c>
    </row>
    <row r="344" spans="1:3" s="154" customFormat="1" ht="15" customHeight="1">
      <c r="A344" s="148">
        <v>21501</v>
      </c>
      <c r="B344" s="158" t="s">
        <v>374</v>
      </c>
      <c r="C344" s="159">
        <f>SUM(C345:C348)</f>
        <v>9000</v>
      </c>
    </row>
    <row r="345" spans="1:3" s="154" customFormat="1" ht="15" customHeight="1">
      <c r="A345" s="148">
        <v>2150101</v>
      </c>
      <c r="B345" s="158" t="s">
        <v>100</v>
      </c>
      <c r="C345" s="162">
        <v>500</v>
      </c>
    </row>
    <row r="346" spans="1:3" s="154" customFormat="1" ht="15" customHeight="1">
      <c r="A346" s="148">
        <v>2150103</v>
      </c>
      <c r="B346" s="158" t="s">
        <v>110</v>
      </c>
      <c r="C346" s="162">
        <v>160</v>
      </c>
    </row>
    <row r="347" spans="1:3" s="154" customFormat="1" ht="15" customHeight="1">
      <c r="A347" s="148">
        <v>2150104</v>
      </c>
      <c r="B347" s="158" t="s">
        <v>375</v>
      </c>
      <c r="C347" s="162">
        <v>240</v>
      </c>
    </row>
    <row r="348" spans="1:3" s="154" customFormat="1" ht="15" customHeight="1">
      <c r="A348" s="148">
        <v>2150199</v>
      </c>
      <c r="B348" s="158" t="s">
        <v>376</v>
      </c>
      <c r="C348" s="162">
        <v>8100</v>
      </c>
    </row>
    <row r="349" spans="1:3" s="154" customFormat="1" ht="15" customHeight="1">
      <c r="A349" s="148">
        <v>21506</v>
      </c>
      <c r="B349" s="158" t="s">
        <v>377</v>
      </c>
      <c r="C349" s="159">
        <f>SUM(C350:C352)</f>
        <v>4340</v>
      </c>
    </row>
    <row r="350" spans="1:3" s="154" customFormat="1" ht="15" customHeight="1">
      <c r="A350" s="148">
        <v>2150601</v>
      </c>
      <c r="B350" s="158" t="s">
        <v>100</v>
      </c>
      <c r="C350" s="162">
        <v>260</v>
      </c>
    </row>
    <row r="351" spans="1:3" s="154" customFormat="1" ht="15" customHeight="1">
      <c r="A351" s="148">
        <v>2150602</v>
      </c>
      <c r="B351" s="158" t="s">
        <v>101</v>
      </c>
      <c r="C351" s="162">
        <v>550</v>
      </c>
    </row>
    <row r="352" spans="1:3" s="154" customFormat="1" ht="15" customHeight="1">
      <c r="A352" s="148">
        <v>2150699</v>
      </c>
      <c r="B352" s="158" t="s">
        <v>378</v>
      </c>
      <c r="C352" s="162">
        <v>3530</v>
      </c>
    </row>
    <row r="353" spans="1:3" s="154" customFormat="1" ht="15" customHeight="1">
      <c r="A353" s="148">
        <v>21508</v>
      </c>
      <c r="B353" s="158" t="s">
        <v>379</v>
      </c>
      <c r="C353" s="159">
        <f>SUM(C354:C355)</f>
        <v>9660</v>
      </c>
    </row>
    <row r="354" spans="1:3" s="154" customFormat="1" ht="15" customHeight="1">
      <c r="A354" s="148">
        <v>2150805</v>
      </c>
      <c r="B354" s="158" t="s">
        <v>380</v>
      </c>
      <c r="C354" s="162">
        <v>160</v>
      </c>
    </row>
    <row r="355" spans="1:3" s="154" customFormat="1" ht="15" customHeight="1">
      <c r="A355" s="148">
        <v>2150899</v>
      </c>
      <c r="B355" s="158" t="s">
        <v>381</v>
      </c>
      <c r="C355" s="162">
        <v>9500</v>
      </c>
    </row>
    <row r="356" spans="1:3" s="154" customFormat="1" ht="15" customHeight="1">
      <c r="A356" s="148">
        <v>216</v>
      </c>
      <c r="B356" s="158" t="s">
        <v>382</v>
      </c>
      <c r="C356" s="159">
        <f>C357+C359</f>
        <v>3500</v>
      </c>
    </row>
    <row r="357" spans="1:3" s="154" customFormat="1" ht="15" customHeight="1">
      <c r="A357" s="148">
        <v>21602</v>
      </c>
      <c r="B357" s="158" t="s">
        <v>383</v>
      </c>
      <c r="C357" s="159">
        <f>SUM(C358:C358)</f>
        <v>960</v>
      </c>
    </row>
    <row r="358" spans="1:3" s="154" customFormat="1" ht="15" customHeight="1">
      <c r="A358" s="148">
        <v>2160299</v>
      </c>
      <c r="B358" s="158" t="s">
        <v>384</v>
      </c>
      <c r="C358" s="162">
        <v>960</v>
      </c>
    </row>
    <row r="359" spans="1:3" s="154" customFormat="1" ht="15" customHeight="1">
      <c r="A359" s="148">
        <v>21605</v>
      </c>
      <c r="B359" s="158" t="s">
        <v>385</v>
      </c>
      <c r="C359" s="159">
        <f>SUM(C360:C362)</f>
        <v>2540</v>
      </c>
    </row>
    <row r="360" spans="1:3" s="154" customFormat="1" ht="15" customHeight="1">
      <c r="A360" s="148">
        <v>2160501</v>
      </c>
      <c r="B360" s="158" t="s">
        <v>100</v>
      </c>
      <c r="C360" s="162">
        <v>280</v>
      </c>
    </row>
    <row r="361" spans="1:3" s="154" customFormat="1" ht="15" customHeight="1">
      <c r="A361" s="148">
        <v>2160504</v>
      </c>
      <c r="B361" s="158" t="s">
        <v>386</v>
      </c>
      <c r="C361" s="162">
        <v>1760</v>
      </c>
    </row>
    <row r="362" spans="1:3" s="154" customFormat="1" ht="15" customHeight="1">
      <c r="A362" s="148">
        <v>2160599</v>
      </c>
      <c r="B362" s="158" t="s">
        <v>387</v>
      </c>
      <c r="C362" s="162">
        <v>500</v>
      </c>
    </row>
    <row r="363" spans="1:3" s="154" customFormat="1" ht="15" customHeight="1">
      <c r="A363" s="148">
        <v>217</v>
      </c>
      <c r="B363" s="158" t="s">
        <v>388</v>
      </c>
      <c r="C363" s="159">
        <f>C364</f>
        <v>480</v>
      </c>
    </row>
    <row r="364" spans="1:3" s="154" customFormat="1" ht="15" customHeight="1">
      <c r="A364" s="148">
        <v>21799</v>
      </c>
      <c r="B364" s="158" t="s">
        <v>389</v>
      </c>
      <c r="C364" s="159">
        <f>SUM(C365)</f>
        <v>480</v>
      </c>
    </row>
    <row r="365" spans="1:3" s="154" customFormat="1" ht="15" customHeight="1">
      <c r="A365" s="148">
        <v>2179999</v>
      </c>
      <c r="B365" s="158" t="s">
        <v>390</v>
      </c>
      <c r="C365" s="162">
        <v>480</v>
      </c>
    </row>
    <row r="366" spans="1:3" s="154" customFormat="1" ht="15" customHeight="1">
      <c r="A366" s="148">
        <v>219</v>
      </c>
      <c r="B366" s="158" t="s">
        <v>391</v>
      </c>
      <c r="C366" s="159">
        <f>C367</f>
        <v>360</v>
      </c>
    </row>
    <row r="367" spans="1:3" s="154" customFormat="1" ht="15" customHeight="1">
      <c r="A367" s="148">
        <v>21999</v>
      </c>
      <c r="B367" s="158" t="s">
        <v>392</v>
      </c>
      <c r="C367" s="162">
        <v>360</v>
      </c>
    </row>
    <row r="368" spans="1:3" s="154" customFormat="1" ht="15" customHeight="1">
      <c r="A368" s="148">
        <v>220</v>
      </c>
      <c r="B368" s="158" t="s">
        <v>393</v>
      </c>
      <c r="C368" s="159">
        <f>C369+C376</f>
        <v>6700</v>
      </c>
    </row>
    <row r="369" spans="1:3" s="154" customFormat="1" ht="15" customHeight="1">
      <c r="A369" s="148">
        <v>22001</v>
      </c>
      <c r="B369" s="158" t="s">
        <v>394</v>
      </c>
      <c r="C369" s="159">
        <f>SUM(C370:C375)</f>
        <v>6430</v>
      </c>
    </row>
    <row r="370" spans="1:3" s="154" customFormat="1" ht="15" customHeight="1">
      <c r="A370" s="148">
        <v>2200101</v>
      </c>
      <c r="B370" s="158" t="s">
        <v>100</v>
      </c>
      <c r="C370" s="162">
        <v>210</v>
      </c>
    </row>
    <row r="371" spans="1:3" s="154" customFormat="1" ht="15" customHeight="1">
      <c r="A371" s="148">
        <v>2200111</v>
      </c>
      <c r="B371" s="158" t="s">
        <v>395</v>
      </c>
      <c r="C371" s="162">
        <v>50</v>
      </c>
    </row>
    <row r="372" spans="1:3" s="154" customFormat="1" ht="15" customHeight="1">
      <c r="A372" s="148">
        <v>2200112</v>
      </c>
      <c r="B372" s="158" t="s">
        <v>396</v>
      </c>
      <c r="C372" s="162">
        <v>3230</v>
      </c>
    </row>
    <row r="373" spans="1:3" s="154" customFormat="1" ht="15" customHeight="1">
      <c r="A373" s="148">
        <v>2200114</v>
      </c>
      <c r="B373" s="158" t="s">
        <v>397</v>
      </c>
      <c r="C373" s="162">
        <v>100</v>
      </c>
    </row>
    <row r="374" spans="1:3" s="154" customFormat="1" ht="15" customHeight="1">
      <c r="A374" s="148">
        <v>2200150</v>
      </c>
      <c r="B374" s="158" t="s">
        <v>113</v>
      </c>
      <c r="C374" s="162">
        <v>2500</v>
      </c>
    </row>
    <row r="375" spans="1:3" s="154" customFormat="1" ht="15" customHeight="1">
      <c r="A375" s="148">
        <v>2200199</v>
      </c>
      <c r="B375" s="158" t="s">
        <v>398</v>
      </c>
      <c r="C375" s="162">
        <v>340</v>
      </c>
    </row>
    <row r="376" spans="1:3" s="154" customFormat="1" ht="15" customHeight="1">
      <c r="A376" s="148">
        <v>22005</v>
      </c>
      <c r="B376" s="158" t="s">
        <v>399</v>
      </c>
      <c r="C376" s="159">
        <f>SUM(C377:C378)</f>
        <v>270</v>
      </c>
    </row>
    <row r="377" spans="1:3" s="154" customFormat="1" ht="15" customHeight="1">
      <c r="A377" s="148">
        <v>2200502</v>
      </c>
      <c r="B377" s="158" t="s">
        <v>101</v>
      </c>
      <c r="C377" s="162">
        <v>120</v>
      </c>
    </row>
    <row r="378" spans="1:3" s="154" customFormat="1" ht="15" customHeight="1">
      <c r="A378" s="148">
        <v>2200510</v>
      </c>
      <c r="B378" s="158" t="s">
        <v>400</v>
      </c>
      <c r="C378" s="162">
        <v>150</v>
      </c>
    </row>
    <row r="379" spans="1:3" s="154" customFormat="1" ht="15" customHeight="1">
      <c r="A379" s="148">
        <v>221</v>
      </c>
      <c r="B379" s="158" t="s">
        <v>401</v>
      </c>
      <c r="C379" s="159">
        <f>C380+C385</f>
        <v>15200</v>
      </c>
    </row>
    <row r="380" spans="1:3" s="154" customFormat="1" ht="15" customHeight="1">
      <c r="A380" s="148">
        <v>22101</v>
      </c>
      <c r="B380" s="158" t="s">
        <v>402</v>
      </c>
      <c r="C380" s="159">
        <f>SUM(C381:C384)</f>
        <v>4000</v>
      </c>
    </row>
    <row r="381" spans="1:3" s="154" customFormat="1" ht="15" customHeight="1">
      <c r="A381" s="148">
        <v>2210101</v>
      </c>
      <c r="B381" s="158" t="s">
        <v>403</v>
      </c>
      <c r="C381" s="162">
        <v>480</v>
      </c>
    </row>
    <row r="382" spans="1:3" s="154" customFormat="1" ht="15" customHeight="1">
      <c r="A382" s="148">
        <v>2210103</v>
      </c>
      <c r="B382" s="158" t="s">
        <v>404</v>
      </c>
      <c r="C382" s="162">
        <v>3210</v>
      </c>
    </row>
    <row r="383" spans="1:3" s="154" customFormat="1" ht="15" customHeight="1">
      <c r="A383" s="148">
        <v>2210107</v>
      </c>
      <c r="B383" s="158" t="s">
        <v>405</v>
      </c>
      <c r="C383" s="162">
        <v>10</v>
      </c>
    </row>
    <row r="384" spans="1:3" s="154" customFormat="1" ht="15" customHeight="1">
      <c r="A384" s="148">
        <v>2210199</v>
      </c>
      <c r="B384" s="158" t="s">
        <v>406</v>
      </c>
      <c r="C384" s="162">
        <v>300</v>
      </c>
    </row>
    <row r="385" spans="1:3" s="154" customFormat="1" ht="15" customHeight="1">
      <c r="A385" s="148">
        <v>22102</v>
      </c>
      <c r="B385" s="158" t="s">
        <v>407</v>
      </c>
      <c r="C385" s="159">
        <f>SUM(C386:C386)</f>
        <v>11200</v>
      </c>
    </row>
    <row r="386" spans="1:3" s="154" customFormat="1" ht="15" customHeight="1">
      <c r="A386" s="148">
        <v>2210201</v>
      </c>
      <c r="B386" s="158" t="s">
        <v>408</v>
      </c>
      <c r="C386" s="162">
        <v>11200</v>
      </c>
    </row>
    <row r="387" spans="1:3" s="154" customFormat="1" ht="15" customHeight="1">
      <c r="A387" s="148">
        <v>222</v>
      </c>
      <c r="B387" s="158" t="s">
        <v>409</v>
      </c>
      <c r="C387" s="159">
        <f>C388+C392+C394</f>
        <v>2200</v>
      </c>
    </row>
    <row r="388" spans="1:3" s="154" customFormat="1" ht="15" customHeight="1">
      <c r="A388" s="148">
        <v>22201</v>
      </c>
      <c r="B388" s="158" t="s">
        <v>410</v>
      </c>
      <c r="C388" s="159">
        <f>SUM(C389:C391)</f>
        <v>460</v>
      </c>
    </row>
    <row r="389" spans="1:3" s="154" customFormat="1" ht="15" customHeight="1">
      <c r="A389" s="148">
        <v>2220101</v>
      </c>
      <c r="B389" s="158" t="s">
        <v>100</v>
      </c>
      <c r="C389" s="162">
        <v>120</v>
      </c>
    </row>
    <row r="390" spans="1:3" s="154" customFormat="1" ht="15" customHeight="1">
      <c r="A390" s="148">
        <v>2220102</v>
      </c>
      <c r="B390" s="158" t="s">
        <v>101</v>
      </c>
      <c r="C390" s="162">
        <v>30</v>
      </c>
    </row>
    <row r="391" spans="1:3" s="154" customFormat="1" ht="15" customHeight="1">
      <c r="A391" s="148">
        <v>2220199</v>
      </c>
      <c r="B391" s="158" t="s">
        <v>411</v>
      </c>
      <c r="C391" s="162">
        <v>310</v>
      </c>
    </row>
    <row r="392" spans="1:3" s="154" customFormat="1" ht="15" customHeight="1">
      <c r="A392" s="148">
        <v>22202</v>
      </c>
      <c r="B392" s="158" t="s">
        <v>412</v>
      </c>
      <c r="C392" s="159">
        <f>SUM(C393)</f>
        <v>520</v>
      </c>
    </row>
    <row r="393" spans="1:3" s="154" customFormat="1" ht="15" customHeight="1">
      <c r="A393" s="148">
        <v>2220299</v>
      </c>
      <c r="B393" s="158" t="s">
        <v>413</v>
      </c>
      <c r="C393" s="162">
        <v>520</v>
      </c>
    </row>
    <row r="394" spans="1:3" s="154" customFormat="1" ht="15" customHeight="1">
      <c r="A394" s="148">
        <v>22205</v>
      </c>
      <c r="B394" s="158" t="s">
        <v>414</v>
      </c>
      <c r="C394" s="159">
        <f>SUM(C395:C396)</f>
        <v>1220</v>
      </c>
    </row>
    <row r="395" spans="1:3" s="154" customFormat="1" ht="15" customHeight="1">
      <c r="A395" s="148">
        <v>2220509</v>
      </c>
      <c r="B395" s="158" t="s">
        <v>415</v>
      </c>
      <c r="C395" s="162">
        <v>540</v>
      </c>
    </row>
    <row r="396" spans="1:3" s="154" customFormat="1" ht="15" customHeight="1">
      <c r="A396" s="148">
        <v>2220599</v>
      </c>
      <c r="B396" s="158" t="s">
        <v>416</v>
      </c>
      <c r="C396" s="162">
        <v>680</v>
      </c>
    </row>
    <row r="397" spans="1:3" s="154" customFormat="1" ht="15" customHeight="1">
      <c r="A397" s="148">
        <v>232</v>
      </c>
      <c r="B397" s="158" t="s">
        <v>417</v>
      </c>
      <c r="C397" s="159">
        <f>SUM(C398)</f>
        <v>5500</v>
      </c>
    </row>
    <row r="398" spans="1:3" s="154" customFormat="1" ht="15" customHeight="1">
      <c r="A398" s="148">
        <v>23203</v>
      </c>
      <c r="B398" s="158" t="s">
        <v>418</v>
      </c>
      <c r="C398" s="162">
        <f>SUM(C399)</f>
        <v>5500</v>
      </c>
    </row>
    <row r="399" spans="1:3" s="154" customFormat="1" ht="15" customHeight="1">
      <c r="A399" s="148">
        <v>2320301</v>
      </c>
      <c r="B399" s="158" t="s">
        <v>419</v>
      </c>
      <c r="C399" s="162">
        <v>5500</v>
      </c>
    </row>
    <row r="400" spans="1:3" s="154" customFormat="1" ht="15" customHeight="1">
      <c r="A400" s="148"/>
      <c r="B400" s="163" t="s">
        <v>420</v>
      </c>
      <c r="C400" s="162">
        <f>C397+C387+C379+C368+C366+C363+C356+C343+C331+C275+C262+C245+C215+C177+C152+C145+C125+C104+C4</f>
        <v>895158</v>
      </c>
    </row>
  </sheetData>
  <sheetProtection/>
  <autoFilter ref="A3:E400"/>
  <mergeCells count="1">
    <mergeCell ref="A1:C1"/>
  </mergeCells>
  <printOptions horizontalCentered="1"/>
  <pageMargins left="0.87" right="0.87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25"/>
  <sheetViews>
    <sheetView showZeros="0" view="pageBreakPreview" zoomScale="90" zoomScaleNormal="70" zoomScaleSheetLayoutView="90" workbookViewId="0" topLeftCell="A1">
      <pane xSplit="2" ySplit="5" topLeftCell="C6" activePane="bottomRight" state="frozen"/>
      <selection pane="bottomRight" activeCell="A1" sqref="A1:P1"/>
    </sheetView>
  </sheetViews>
  <sheetFormatPr defaultColWidth="9.00390625" defaultRowHeight="14.25"/>
  <cols>
    <col min="1" max="1" width="24.25390625" style="145" customWidth="1"/>
    <col min="2" max="2" width="13.875" style="145" customWidth="1"/>
    <col min="3" max="15" width="9.00390625" style="145" customWidth="1"/>
    <col min="16" max="16" width="10.50390625" style="145" customWidth="1"/>
    <col min="17" max="29" width="8.875" style="145" customWidth="1"/>
    <col min="30" max="32" width="9.75390625" style="145" customWidth="1"/>
    <col min="33" max="50" width="8.00390625" style="145" customWidth="1"/>
    <col min="51" max="62" width="11.50390625" style="145" customWidth="1"/>
    <col min="63" max="16384" width="9.00390625" style="145" customWidth="1"/>
  </cols>
  <sheetData>
    <row r="1" spans="1:62" s="145" customFormat="1" ht="30.75" customHeight="1">
      <c r="A1" s="75" t="s">
        <v>421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 t="s">
        <v>421</v>
      </c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 t="s">
        <v>421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 t="s">
        <v>421</v>
      </c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s="145" customFormat="1" ht="18" customHeight="1">
      <c r="A2" s="146" t="s">
        <v>422</v>
      </c>
      <c r="P2" s="145" t="s">
        <v>31</v>
      </c>
      <c r="AF2" s="145" t="s">
        <v>31</v>
      </c>
      <c r="AW2" s="150" t="s">
        <v>31</v>
      </c>
      <c r="AX2" s="150"/>
      <c r="BJ2" s="145" t="s">
        <v>31</v>
      </c>
    </row>
    <row r="3" spans="1:62" s="145" customFormat="1" ht="24" customHeight="1">
      <c r="A3" s="77" t="s">
        <v>423</v>
      </c>
      <c r="B3" s="77" t="s">
        <v>424</v>
      </c>
      <c r="C3" s="78" t="s">
        <v>425</v>
      </c>
      <c r="D3" s="78"/>
      <c r="E3" s="78"/>
      <c r="F3" s="78"/>
      <c r="G3" s="78" t="s">
        <v>426</v>
      </c>
      <c r="H3" s="78"/>
      <c r="I3" s="78"/>
      <c r="J3" s="78"/>
      <c r="K3" s="78"/>
      <c r="L3" s="78"/>
      <c r="M3" s="78"/>
      <c r="N3" s="78"/>
      <c r="O3" s="78"/>
      <c r="P3" s="78"/>
      <c r="Q3" s="78" t="s">
        <v>427</v>
      </c>
      <c r="R3" s="78"/>
      <c r="S3" s="78"/>
      <c r="T3" s="78"/>
      <c r="U3" s="78"/>
      <c r="V3" s="78"/>
      <c r="W3" s="78"/>
      <c r="X3" s="78" t="s">
        <v>428</v>
      </c>
      <c r="Y3" s="78"/>
      <c r="Z3" s="78"/>
      <c r="AA3" s="78"/>
      <c r="AB3" s="78"/>
      <c r="AC3" s="78"/>
      <c r="AD3" s="78" t="s">
        <v>429</v>
      </c>
      <c r="AE3" s="78"/>
      <c r="AF3" s="78"/>
      <c r="AG3" s="78" t="s">
        <v>430</v>
      </c>
      <c r="AH3" s="78"/>
      <c r="AI3" s="78" t="s">
        <v>431</v>
      </c>
      <c r="AJ3" s="78"/>
      <c r="AK3" s="78"/>
      <c r="AL3" s="78" t="s">
        <v>432</v>
      </c>
      <c r="AM3" s="78"/>
      <c r="AN3" s="78" t="s">
        <v>433</v>
      </c>
      <c r="AO3" s="78"/>
      <c r="AP3" s="78"/>
      <c r="AQ3" s="78"/>
      <c r="AR3" s="78"/>
      <c r="AS3" s="78" t="s">
        <v>434</v>
      </c>
      <c r="AT3" s="78"/>
      <c r="AU3" s="78" t="s">
        <v>435</v>
      </c>
      <c r="AV3" s="78"/>
      <c r="AW3" s="78"/>
      <c r="AX3" s="78"/>
      <c r="AY3" s="78" t="s">
        <v>436</v>
      </c>
      <c r="AZ3" s="78"/>
      <c r="BA3" s="78" t="s">
        <v>437</v>
      </c>
      <c r="BB3" s="78"/>
      <c r="BC3" s="78"/>
      <c r="BD3" s="78"/>
      <c r="BE3" s="78" t="s">
        <v>438</v>
      </c>
      <c r="BF3" s="78"/>
      <c r="BG3" s="78" t="s">
        <v>439</v>
      </c>
      <c r="BH3" s="78"/>
      <c r="BI3" s="78"/>
      <c r="BJ3" s="78"/>
    </row>
    <row r="4" spans="1:62" s="145" customFormat="1" ht="46.5" customHeight="1">
      <c r="A4" s="77"/>
      <c r="B4" s="77"/>
      <c r="C4" s="78" t="s">
        <v>440</v>
      </c>
      <c r="D4" s="78" t="s">
        <v>441</v>
      </c>
      <c r="E4" s="78" t="s">
        <v>442</v>
      </c>
      <c r="F4" s="78" t="s">
        <v>443</v>
      </c>
      <c r="G4" s="78" t="s">
        <v>444</v>
      </c>
      <c r="H4" s="78" t="s">
        <v>445</v>
      </c>
      <c r="I4" s="78" t="s">
        <v>446</v>
      </c>
      <c r="J4" s="78" t="s">
        <v>447</v>
      </c>
      <c r="K4" s="78" t="s">
        <v>448</v>
      </c>
      <c r="L4" s="78" t="s">
        <v>449</v>
      </c>
      <c r="M4" s="78" t="s">
        <v>450</v>
      </c>
      <c r="N4" s="78" t="s">
        <v>451</v>
      </c>
      <c r="O4" s="78" t="s">
        <v>452</v>
      </c>
      <c r="P4" s="78" t="s">
        <v>453</v>
      </c>
      <c r="Q4" s="78" t="s">
        <v>454</v>
      </c>
      <c r="R4" s="78" t="s">
        <v>455</v>
      </c>
      <c r="S4" s="78" t="s">
        <v>456</v>
      </c>
      <c r="T4" s="78" t="s">
        <v>457</v>
      </c>
      <c r="U4" s="78" t="s">
        <v>458</v>
      </c>
      <c r="V4" s="78" t="s">
        <v>459</v>
      </c>
      <c r="W4" s="78" t="s">
        <v>460</v>
      </c>
      <c r="X4" s="78" t="s">
        <v>454</v>
      </c>
      <c r="Y4" s="78" t="s">
        <v>455</v>
      </c>
      <c r="Z4" s="78" t="s">
        <v>456</v>
      </c>
      <c r="AA4" s="78" t="s">
        <v>458</v>
      </c>
      <c r="AB4" s="78" t="s">
        <v>459</v>
      </c>
      <c r="AC4" s="78" t="s">
        <v>460</v>
      </c>
      <c r="AD4" s="78" t="s">
        <v>461</v>
      </c>
      <c r="AE4" s="78" t="s">
        <v>462</v>
      </c>
      <c r="AF4" s="78" t="s">
        <v>463</v>
      </c>
      <c r="AG4" s="78" t="s">
        <v>464</v>
      </c>
      <c r="AH4" s="78" t="s">
        <v>465</v>
      </c>
      <c r="AI4" s="78" t="s">
        <v>466</v>
      </c>
      <c r="AJ4" s="78" t="s">
        <v>467</v>
      </c>
      <c r="AK4" s="78" t="s">
        <v>468</v>
      </c>
      <c r="AL4" s="78" t="s">
        <v>469</v>
      </c>
      <c r="AM4" s="78" t="s">
        <v>470</v>
      </c>
      <c r="AN4" s="78" t="s">
        <v>471</v>
      </c>
      <c r="AO4" s="78" t="s">
        <v>472</v>
      </c>
      <c r="AP4" s="78" t="s">
        <v>473</v>
      </c>
      <c r="AQ4" s="78" t="s">
        <v>474</v>
      </c>
      <c r="AR4" s="78" t="s">
        <v>475</v>
      </c>
      <c r="AS4" s="78" t="s">
        <v>434</v>
      </c>
      <c r="AT4" s="78" t="s">
        <v>476</v>
      </c>
      <c r="AU4" s="78" t="s">
        <v>477</v>
      </c>
      <c r="AV4" s="78" t="s">
        <v>478</v>
      </c>
      <c r="AW4" s="78" t="s">
        <v>479</v>
      </c>
      <c r="AX4" s="78" t="s">
        <v>480</v>
      </c>
      <c r="AY4" s="78" t="s">
        <v>481</v>
      </c>
      <c r="AZ4" s="78" t="s">
        <v>482</v>
      </c>
      <c r="BA4" s="78" t="s">
        <v>483</v>
      </c>
      <c r="BB4" s="78" t="s">
        <v>391</v>
      </c>
      <c r="BC4" s="78" t="s">
        <v>484</v>
      </c>
      <c r="BD4" s="78" t="s">
        <v>485</v>
      </c>
      <c r="BE4" s="78" t="s">
        <v>486</v>
      </c>
      <c r="BF4" s="78" t="s">
        <v>487</v>
      </c>
      <c r="BG4" s="78" t="s">
        <v>488</v>
      </c>
      <c r="BH4" s="78" t="s">
        <v>489</v>
      </c>
      <c r="BI4" s="78" t="s">
        <v>490</v>
      </c>
      <c r="BJ4" s="78" t="s">
        <v>439</v>
      </c>
    </row>
    <row r="5" spans="1:62" s="145" customFormat="1" ht="21.75" customHeight="1">
      <c r="A5" s="77" t="s">
        <v>424</v>
      </c>
      <c r="B5" s="147">
        <f>SUM(B6:B25)</f>
        <v>895158</v>
      </c>
      <c r="C5" s="78">
        <f aca="true" t="shared" si="0" ref="C5:BJ5">SUM(C6:C25)</f>
        <v>27416</v>
      </c>
      <c r="D5" s="78">
        <f t="shared" si="0"/>
        <v>4411</v>
      </c>
      <c r="E5" s="78">
        <f t="shared" si="0"/>
        <v>1877</v>
      </c>
      <c r="F5" s="78">
        <f t="shared" si="0"/>
        <v>1697</v>
      </c>
      <c r="G5" s="78">
        <f t="shared" si="0"/>
        <v>21814</v>
      </c>
      <c r="H5" s="78">
        <f t="shared" si="0"/>
        <v>678</v>
      </c>
      <c r="I5" s="78">
        <f t="shared" si="0"/>
        <v>1000</v>
      </c>
      <c r="J5" s="78">
        <f t="shared" si="0"/>
        <v>200</v>
      </c>
      <c r="K5" s="78">
        <f t="shared" si="0"/>
        <v>12705</v>
      </c>
      <c r="L5" s="78">
        <f t="shared" si="0"/>
        <v>200</v>
      </c>
      <c r="M5" s="78">
        <f t="shared" si="0"/>
        <v>0</v>
      </c>
      <c r="N5" s="78">
        <f t="shared" si="0"/>
        <v>1031</v>
      </c>
      <c r="O5" s="78">
        <f t="shared" si="0"/>
        <v>2632</v>
      </c>
      <c r="P5" s="78">
        <f t="shared" si="0"/>
        <v>2823</v>
      </c>
      <c r="Q5" s="78">
        <f t="shared" si="0"/>
        <v>2500</v>
      </c>
      <c r="R5" s="78">
        <f t="shared" si="0"/>
        <v>37295</v>
      </c>
      <c r="S5" s="78">
        <f t="shared" si="0"/>
        <v>38</v>
      </c>
      <c r="T5" s="78">
        <f t="shared" si="0"/>
        <v>0</v>
      </c>
      <c r="U5" s="78">
        <f t="shared" si="0"/>
        <v>15325</v>
      </c>
      <c r="V5" s="78">
        <f t="shared" si="0"/>
        <v>11890</v>
      </c>
      <c r="W5" s="78">
        <f t="shared" si="0"/>
        <v>300</v>
      </c>
      <c r="X5" s="78">
        <f t="shared" si="0"/>
        <v>41411</v>
      </c>
      <c r="Y5" s="78">
        <f t="shared" si="0"/>
        <v>177543</v>
      </c>
      <c r="Z5" s="78">
        <f t="shared" si="0"/>
        <v>0</v>
      </c>
      <c r="AA5" s="78">
        <f t="shared" si="0"/>
        <v>19946</v>
      </c>
      <c r="AB5" s="78">
        <f t="shared" si="0"/>
        <v>14068</v>
      </c>
      <c r="AC5" s="78">
        <f t="shared" si="0"/>
        <v>8982</v>
      </c>
      <c r="AD5" s="78">
        <f t="shared" si="0"/>
        <v>147243</v>
      </c>
      <c r="AE5" s="78">
        <f t="shared" si="0"/>
        <v>95557</v>
      </c>
      <c r="AF5" s="78">
        <f t="shared" si="0"/>
        <v>0</v>
      </c>
      <c r="AG5" s="78">
        <f t="shared" si="0"/>
        <v>49265</v>
      </c>
      <c r="AH5" s="78">
        <f t="shared" si="0"/>
        <v>0</v>
      </c>
      <c r="AI5" s="78">
        <f t="shared" si="0"/>
        <v>70876</v>
      </c>
      <c r="AJ5" s="78">
        <f t="shared" si="0"/>
        <v>0</v>
      </c>
      <c r="AK5" s="78">
        <f t="shared" si="0"/>
        <v>8798</v>
      </c>
      <c r="AL5" s="78">
        <f t="shared" si="0"/>
        <v>3600</v>
      </c>
      <c r="AM5" s="78">
        <f t="shared" si="0"/>
        <v>0</v>
      </c>
      <c r="AN5" s="78">
        <f t="shared" si="0"/>
        <v>58271</v>
      </c>
      <c r="AO5" s="78">
        <f t="shared" si="0"/>
        <v>500</v>
      </c>
      <c r="AP5" s="78">
        <f t="shared" si="0"/>
        <v>1659</v>
      </c>
      <c r="AQ5" s="78">
        <f t="shared" si="0"/>
        <v>2347</v>
      </c>
      <c r="AR5" s="78">
        <f t="shared" si="0"/>
        <v>40400</v>
      </c>
      <c r="AS5" s="78">
        <f t="shared" si="0"/>
        <v>0</v>
      </c>
      <c r="AT5" s="78">
        <f t="shared" si="0"/>
        <v>0</v>
      </c>
      <c r="AU5" s="78">
        <f t="shared" si="0"/>
        <v>5500</v>
      </c>
      <c r="AV5" s="78">
        <f t="shared" si="0"/>
        <v>0</v>
      </c>
      <c r="AW5" s="78">
        <f t="shared" si="0"/>
        <v>0</v>
      </c>
      <c r="AX5" s="78">
        <f t="shared" si="0"/>
        <v>0</v>
      </c>
      <c r="AY5" s="78">
        <f t="shared" si="0"/>
        <v>0</v>
      </c>
      <c r="AZ5" s="78">
        <f t="shared" si="0"/>
        <v>0</v>
      </c>
      <c r="BA5" s="78">
        <f t="shared" si="0"/>
        <v>0</v>
      </c>
      <c r="BB5" s="78">
        <f t="shared" si="0"/>
        <v>360</v>
      </c>
      <c r="BC5" s="78">
        <f t="shared" si="0"/>
        <v>0</v>
      </c>
      <c r="BD5" s="78">
        <f t="shared" si="0"/>
        <v>0</v>
      </c>
      <c r="BE5" s="78">
        <f t="shared" si="0"/>
        <v>3000</v>
      </c>
      <c r="BF5" s="78">
        <f t="shared" si="0"/>
        <v>0</v>
      </c>
      <c r="BG5" s="78">
        <f t="shared" si="0"/>
        <v>0</v>
      </c>
      <c r="BH5" s="78">
        <f t="shared" si="0"/>
        <v>0</v>
      </c>
      <c r="BI5" s="78">
        <f t="shared" si="0"/>
        <v>0</v>
      </c>
      <c r="BJ5" s="78">
        <f t="shared" si="0"/>
        <v>0</v>
      </c>
    </row>
    <row r="6" spans="1:62" s="145" customFormat="1" ht="21.75" customHeight="1">
      <c r="A6" s="148" t="s">
        <v>66</v>
      </c>
      <c r="B6" s="147">
        <f aca="true" t="shared" si="1" ref="B6:B25">SUM(C6:BJ6)</f>
        <v>65000</v>
      </c>
      <c r="C6" s="78">
        <v>16169</v>
      </c>
      <c r="D6" s="78">
        <v>2914</v>
      </c>
      <c r="E6" s="78">
        <v>1257</v>
      </c>
      <c r="F6" s="78">
        <v>856</v>
      </c>
      <c r="G6" s="78">
        <v>9558</v>
      </c>
      <c r="H6" s="78">
        <v>612</v>
      </c>
      <c r="I6" s="149">
        <v>130</v>
      </c>
      <c r="J6" s="78"/>
      <c r="K6" s="78">
        <v>5500</v>
      </c>
      <c r="L6" s="149">
        <v>30</v>
      </c>
      <c r="M6" s="78"/>
      <c r="N6" s="78">
        <v>255</v>
      </c>
      <c r="O6" s="78">
        <v>2554</v>
      </c>
      <c r="P6" s="78">
        <v>1927</v>
      </c>
      <c r="Q6" s="78"/>
      <c r="R6" s="78"/>
      <c r="S6" s="78">
        <v>38</v>
      </c>
      <c r="T6" s="78"/>
      <c r="U6" s="78">
        <v>725</v>
      </c>
      <c r="V6" s="78">
        <v>700</v>
      </c>
      <c r="W6" s="78"/>
      <c r="X6" s="78"/>
      <c r="Y6" s="78"/>
      <c r="Z6" s="78"/>
      <c r="AA6" s="78"/>
      <c r="AB6" s="78">
        <v>266</v>
      </c>
      <c r="AC6" s="78">
        <v>380</v>
      </c>
      <c r="AD6" s="78">
        <v>8102</v>
      </c>
      <c r="AE6" s="78">
        <v>9836</v>
      </c>
      <c r="AF6" s="78"/>
      <c r="AG6" s="78"/>
      <c r="AH6" s="78"/>
      <c r="AI6" s="78"/>
      <c r="AJ6" s="78"/>
      <c r="AK6" s="78"/>
      <c r="AL6" s="78"/>
      <c r="AM6" s="78"/>
      <c r="AN6" s="78">
        <v>191</v>
      </c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>
        <v>3000</v>
      </c>
      <c r="BF6" s="78"/>
      <c r="BG6" s="78"/>
      <c r="BH6" s="78"/>
      <c r="BI6" s="78"/>
      <c r="BJ6" s="78"/>
    </row>
    <row r="7" spans="1:62" s="145" customFormat="1" ht="21.75" customHeight="1">
      <c r="A7" s="148" t="s">
        <v>67</v>
      </c>
      <c r="B7" s="147">
        <f t="shared" si="1"/>
        <v>44000</v>
      </c>
      <c r="C7" s="78">
        <v>7385</v>
      </c>
      <c r="D7" s="78">
        <v>787</v>
      </c>
      <c r="E7" s="78">
        <v>346</v>
      </c>
      <c r="F7" s="78">
        <v>56</v>
      </c>
      <c r="G7" s="78">
        <v>7642</v>
      </c>
      <c r="H7" s="78">
        <v>30</v>
      </c>
      <c r="I7" s="149">
        <v>125</v>
      </c>
      <c r="J7" s="78">
        <v>200</v>
      </c>
      <c r="K7" s="149">
        <v>984</v>
      </c>
      <c r="L7" s="149">
        <v>67</v>
      </c>
      <c r="M7" s="78"/>
      <c r="N7" s="78">
        <v>752</v>
      </c>
      <c r="O7" s="78">
        <v>67</v>
      </c>
      <c r="P7" s="78">
        <v>597</v>
      </c>
      <c r="Q7" s="78"/>
      <c r="R7" s="78"/>
      <c r="S7" s="78"/>
      <c r="T7" s="78"/>
      <c r="U7" s="78">
        <v>5000</v>
      </c>
      <c r="V7" s="78"/>
      <c r="W7" s="78"/>
      <c r="X7" s="78"/>
      <c r="Y7" s="78"/>
      <c r="Z7" s="78"/>
      <c r="AA7" s="78">
        <v>6417</v>
      </c>
      <c r="AB7" s="78">
        <v>2185</v>
      </c>
      <c r="AC7" s="78">
        <v>171</v>
      </c>
      <c r="AD7" s="78">
        <v>8834</v>
      </c>
      <c r="AE7" s="78">
        <v>2255</v>
      </c>
      <c r="AF7" s="78"/>
      <c r="AG7" s="78"/>
      <c r="AH7" s="78"/>
      <c r="AI7" s="78"/>
      <c r="AJ7" s="78"/>
      <c r="AK7" s="78"/>
      <c r="AL7" s="78"/>
      <c r="AM7" s="78"/>
      <c r="AN7" s="78">
        <v>30</v>
      </c>
      <c r="AO7" s="78"/>
      <c r="AP7" s="78"/>
      <c r="AQ7" s="78">
        <v>70</v>
      </c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</row>
    <row r="8" spans="1:62" s="145" customFormat="1" ht="21.75" customHeight="1">
      <c r="A8" s="148" t="s">
        <v>68</v>
      </c>
      <c r="B8" s="147">
        <f t="shared" si="1"/>
        <v>187000</v>
      </c>
      <c r="C8" s="78">
        <v>566</v>
      </c>
      <c r="D8" s="78">
        <v>120</v>
      </c>
      <c r="E8" s="78">
        <v>32</v>
      </c>
      <c r="F8" s="78">
        <v>5</v>
      </c>
      <c r="G8" s="78">
        <v>3778</v>
      </c>
      <c r="H8" s="78">
        <v>2</v>
      </c>
      <c r="I8" s="149">
        <v>400</v>
      </c>
      <c r="J8" s="78"/>
      <c r="K8" s="149">
        <v>4780</v>
      </c>
      <c r="L8" s="149">
        <v>6</v>
      </c>
      <c r="M8" s="78"/>
      <c r="N8" s="78"/>
      <c r="O8" s="78">
        <v>1</v>
      </c>
      <c r="P8" s="78">
        <v>52</v>
      </c>
      <c r="Q8" s="78">
        <v>2500</v>
      </c>
      <c r="R8" s="78"/>
      <c r="S8" s="78"/>
      <c r="T8" s="78"/>
      <c r="U8" s="78">
        <v>8600</v>
      </c>
      <c r="V8" s="78">
        <v>7300</v>
      </c>
      <c r="W8" s="78"/>
      <c r="X8" s="78">
        <v>9824</v>
      </c>
      <c r="Y8" s="78"/>
      <c r="Z8" s="78"/>
      <c r="AA8" s="78">
        <v>5311</v>
      </c>
      <c r="AB8" s="78">
        <v>7090</v>
      </c>
      <c r="AC8" s="78">
        <v>190</v>
      </c>
      <c r="AD8" s="78">
        <v>65198</v>
      </c>
      <c r="AE8" s="78">
        <v>59380</v>
      </c>
      <c r="AF8" s="78"/>
      <c r="AG8" s="78">
        <v>9601</v>
      </c>
      <c r="AH8" s="78"/>
      <c r="AI8" s="78">
        <v>600</v>
      </c>
      <c r="AJ8" s="78"/>
      <c r="AK8" s="78"/>
      <c r="AL8" s="78"/>
      <c r="AM8" s="78"/>
      <c r="AN8" s="78">
        <v>350</v>
      </c>
      <c r="AO8" s="78">
        <v>500</v>
      </c>
      <c r="AP8" s="78"/>
      <c r="AQ8" s="78">
        <v>414</v>
      </c>
      <c r="AR8" s="78">
        <v>400</v>
      </c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</row>
    <row r="9" spans="1:62" s="145" customFormat="1" ht="21.75" customHeight="1">
      <c r="A9" s="148" t="s">
        <v>69</v>
      </c>
      <c r="B9" s="147">
        <f t="shared" si="1"/>
        <v>22000</v>
      </c>
      <c r="C9" s="78">
        <v>55</v>
      </c>
      <c r="D9" s="78">
        <v>14</v>
      </c>
      <c r="E9" s="78">
        <v>6</v>
      </c>
      <c r="F9" s="78">
        <v>19</v>
      </c>
      <c r="G9" s="78">
        <v>8</v>
      </c>
      <c r="H9" s="78">
        <v>1</v>
      </c>
      <c r="I9" s="149">
        <v>6</v>
      </c>
      <c r="J9" s="78"/>
      <c r="K9" s="149"/>
      <c r="L9" s="149"/>
      <c r="M9" s="78"/>
      <c r="N9" s="78"/>
      <c r="O9" s="78"/>
      <c r="P9" s="78">
        <v>4</v>
      </c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>
        <v>38</v>
      </c>
      <c r="AE9" s="78">
        <v>50</v>
      </c>
      <c r="AF9" s="78"/>
      <c r="AG9" s="78"/>
      <c r="AH9" s="78"/>
      <c r="AI9" s="78">
        <v>21799</v>
      </c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</row>
    <row r="10" spans="1:62" s="145" customFormat="1" ht="21.75" customHeight="1">
      <c r="A10" s="148" t="s">
        <v>70</v>
      </c>
      <c r="B10" s="147">
        <f t="shared" si="1"/>
        <v>21200</v>
      </c>
      <c r="C10" s="78">
        <v>183</v>
      </c>
      <c r="D10" s="78">
        <v>22</v>
      </c>
      <c r="E10" s="78">
        <v>10</v>
      </c>
      <c r="F10" s="78">
        <v>136</v>
      </c>
      <c r="G10" s="78">
        <v>22</v>
      </c>
      <c r="H10" s="78">
        <v>2</v>
      </c>
      <c r="I10" s="149">
        <v>75</v>
      </c>
      <c r="J10" s="78"/>
      <c r="K10" s="149">
        <v>90</v>
      </c>
      <c r="L10" s="149">
        <v>22</v>
      </c>
      <c r="M10" s="78"/>
      <c r="N10" s="78"/>
      <c r="O10" s="78">
        <v>1</v>
      </c>
      <c r="P10" s="78">
        <v>12</v>
      </c>
      <c r="Q10" s="78"/>
      <c r="R10" s="78"/>
      <c r="S10" s="78"/>
      <c r="T10" s="78"/>
      <c r="U10" s="78">
        <v>500</v>
      </c>
      <c r="V10" s="78">
        <v>50</v>
      </c>
      <c r="W10" s="78"/>
      <c r="X10" s="78">
        <v>8850</v>
      </c>
      <c r="Y10" s="78">
        <v>3106</v>
      </c>
      <c r="Z10" s="78"/>
      <c r="AA10" s="78"/>
      <c r="AB10" s="78">
        <v>1577</v>
      </c>
      <c r="AC10" s="78">
        <v>300</v>
      </c>
      <c r="AD10" s="78">
        <v>3278</v>
      </c>
      <c r="AE10" s="78">
        <v>2400</v>
      </c>
      <c r="AF10" s="78"/>
      <c r="AG10" s="78">
        <v>564</v>
      </c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</row>
    <row r="11" spans="1:62" s="145" customFormat="1" ht="21.75" customHeight="1">
      <c r="A11" s="148" t="s">
        <v>71</v>
      </c>
      <c r="B11" s="147">
        <f t="shared" si="1"/>
        <v>103000</v>
      </c>
      <c r="C11" s="78">
        <v>378</v>
      </c>
      <c r="D11" s="78">
        <v>83</v>
      </c>
      <c r="E11" s="78">
        <v>32</v>
      </c>
      <c r="F11" s="78">
        <v>5</v>
      </c>
      <c r="G11" s="78">
        <v>27</v>
      </c>
      <c r="H11" s="78">
        <v>2</v>
      </c>
      <c r="I11" s="149">
        <v>35</v>
      </c>
      <c r="J11" s="78"/>
      <c r="K11" s="149"/>
      <c r="L11" s="149">
        <v>7</v>
      </c>
      <c r="M11" s="78"/>
      <c r="N11" s="78">
        <v>4</v>
      </c>
      <c r="O11" s="78">
        <v>1</v>
      </c>
      <c r="P11" s="78">
        <v>15</v>
      </c>
      <c r="Q11" s="78"/>
      <c r="R11" s="78"/>
      <c r="S11" s="78"/>
      <c r="T11" s="78"/>
      <c r="U11" s="78"/>
      <c r="V11" s="78"/>
      <c r="W11" s="78"/>
      <c r="X11" s="78">
        <v>570</v>
      </c>
      <c r="Y11" s="78">
        <v>95</v>
      </c>
      <c r="Z11" s="78"/>
      <c r="AA11" s="78">
        <v>684</v>
      </c>
      <c r="AB11" s="78">
        <v>570</v>
      </c>
      <c r="AC11" s="78"/>
      <c r="AD11" s="78">
        <v>629</v>
      </c>
      <c r="AE11" s="78">
        <v>300</v>
      </c>
      <c r="AF11" s="78"/>
      <c r="AG11" s="78"/>
      <c r="AH11" s="78"/>
      <c r="AI11" s="78"/>
      <c r="AJ11" s="78"/>
      <c r="AK11" s="78"/>
      <c r="AL11" s="78"/>
      <c r="AM11" s="78"/>
      <c r="AN11" s="78">
        <v>57700</v>
      </c>
      <c r="AO11" s="78"/>
      <c r="AP11" s="78"/>
      <c r="AQ11" s="78">
        <v>1863</v>
      </c>
      <c r="AR11" s="78">
        <v>40000</v>
      </c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</row>
    <row r="12" spans="1:62" s="145" customFormat="1" ht="21.75" customHeight="1">
      <c r="A12" s="148" t="s">
        <v>72</v>
      </c>
      <c r="B12" s="147">
        <f t="shared" si="1"/>
        <v>64000</v>
      </c>
      <c r="C12" s="78">
        <v>240</v>
      </c>
      <c r="D12" s="78">
        <v>49</v>
      </c>
      <c r="E12" s="78">
        <v>17</v>
      </c>
      <c r="F12" s="78">
        <v>433</v>
      </c>
      <c r="G12" s="78">
        <v>117</v>
      </c>
      <c r="H12" s="78">
        <v>8</v>
      </c>
      <c r="I12" s="149">
        <v>91</v>
      </c>
      <c r="J12" s="78"/>
      <c r="K12" s="149"/>
      <c r="L12" s="149">
        <v>2</v>
      </c>
      <c r="M12" s="78"/>
      <c r="N12" s="78"/>
      <c r="O12" s="78">
        <v>4</v>
      </c>
      <c r="P12" s="78">
        <v>67</v>
      </c>
      <c r="Q12" s="78"/>
      <c r="R12" s="78"/>
      <c r="S12" s="78"/>
      <c r="T12" s="78"/>
      <c r="U12" s="78"/>
      <c r="V12" s="78"/>
      <c r="W12" s="78"/>
      <c r="X12" s="78">
        <v>2705</v>
      </c>
      <c r="Y12" s="78"/>
      <c r="Z12" s="78"/>
      <c r="AA12" s="78">
        <v>4627</v>
      </c>
      <c r="AB12" s="78">
        <v>770</v>
      </c>
      <c r="AC12" s="78">
        <v>2200</v>
      </c>
      <c r="AD12" s="78">
        <v>37036</v>
      </c>
      <c r="AE12" s="78">
        <v>7634</v>
      </c>
      <c r="AF12" s="78"/>
      <c r="AG12" s="78">
        <v>8000</v>
      </c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</row>
    <row r="13" spans="1:62" s="145" customFormat="1" ht="21.75" customHeight="1">
      <c r="A13" s="148" t="s">
        <v>73</v>
      </c>
      <c r="B13" s="147">
        <f t="shared" si="1"/>
        <v>78000</v>
      </c>
      <c r="C13" s="78"/>
      <c r="D13" s="78"/>
      <c r="E13" s="78"/>
      <c r="F13" s="78"/>
      <c r="G13" s="78"/>
      <c r="H13" s="78"/>
      <c r="I13" s="149"/>
      <c r="J13" s="78"/>
      <c r="K13" s="149"/>
      <c r="L13" s="149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>
        <v>13688</v>
      </c>
      <c r="Z13" s="78"/>
      <c r="AA13" s="78">
        <v>2527</v>
      </c>
      <c r="AB13" s="78"/>
      <c r="AC13" s="78">
        <v>5741</v>
      </c>
      <c r="AD13" s="78">
        <v>305</v>
      </c>
      <c r="AE13" s="78">
        <v>200</v>
      </c>
      <c r="AF13" s="78"/>
      <c r="AG13" s="78">
        <v>10000</v>
      </c>
      <c r="AH13" s="78"/>
      <c r="AI13" s="78">
        <v>38000</v>
      </c>
      <c r="AJ13" s="78"/>
      <c r="AK13" s="78">
        <v>7539</v>
      </c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</row>
    <row r="14" spans="1:62" s="145" customFormat="1" ht="21.75" customHeight="1">
      <c r="A14" s="148" t="s">
        <v>74</v>
      </c>
      <c r="B14" s="147">
        <f t="shared" si="1"/>
        <v>84000</v>
      </c>
      <c r="C14" s="78">
        <v>203</v>
      </c>
      <c r="D14" s="78">
        <v>32</v>
      </c>
      <c r="E14" s="78">
        <v>14</v>
      </c>
      <c r="F14" s="78">
        <v>2</v>
      </c>
      <c r="G14" s="78">
        <v>14</v>
      </c>
      <c r="H14" s="78">
        <v>1</v>
      </c>
      <c r="I14" s="149">
        <v>32</v>
      </c>
      <c r="J14" s="78"/>
      <c r="K14" s="149">
        <v>1</v>
      </c>
      <c r="L14" s="149">
        <v>5</v>
      </c>
      <c r="M14" s="78"/>
      <c r="N14" s="78"/>
      <c r="O14" s="78"/>
      <c r="P14" s="78">
        <v>8</v>
      </c>
      <c r="Q14" s="78"/>
      <c r="R14" s="78"/>
      <c r="S14" s="78"/>
      <c r="T14" s="78"/>
      <c r="U14" s="78"/>
      <c r="V14" s="78"/>
      <c r="W14" s="78"/>
      <c r="X14" s="78"/>
      <c r="Y14" s="78">
        <v>49346</v>
      </c>
      <c r="Z14" s="78"/>
      <c r="AA14" s="78"/>
      <c r="AB14" s="78"/>
      <c r="AC14" s="78"/>
      <c r="AD14" s="78">
        <v>4558</v>
      </c>
      <c r="AE14" s="78">
        <v>9284</v>
      </c>
      <c r="AF14" s="78"/>
      <c r="AG14" s="78">
        <v>20500</v>
      </c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</row>
    <row r="15" spans="1:62" s="145" customFormat="1" ht="21.75" customHeight="1">
      <c r="A15" s="148" t="s">
        <v>75</v>
      </c>
      <c r="B15" s="147">
        <f t="shared" si="1"/>
        <v>133018</v>
      </c>
      <c r="C15" s="78">
        <v>389</v>
      </c>
      <c r="D15" s="78">
        <v>76</v>
      </c>
      <c r="E15" s="78">
        <v>33</v>
      </c>
      <c r="F15" s="78">
        <v>5</v>
      </c>
      <c r="G15" s="78">
        <v>48</v>
      </c>
      <c r="H15" s="78">
        <v>3</v>
      </c>
      <c r="I15" s="149">
        <v>40</v>
      </c>
      <c r="J15" s="78"/>
      <c r="K15" s="149">
        <v>200</v>
      </c>
      <c r="L15" s="149">
        <v>31</v>
      </c>
      <c r="M15" s="78"/>
      <c r="N15" s="78">
        <v>12</v>
      </c>
      <c r="O15" s="78">
        <v>2</v>
      </c>
      <c r="P15" s="78">
        <v>26</v>
      </c>
      <c r="Q15" s="78"/>
      <c r="R15" s="78">
        <v>37295</v>
      </c>
      <c r="S15" s="78"/>
      <c r="T15" s="78"/>
      <c r="U15" s="78"/>
      <c r="V15" s="78">
        <v>3150</v>
      </c>
      <c r="W15" s="78"/>
      <c r="X15" s="78">
        <v>6182</v>
      </c>
      <c r="Y15" s="78">
        <v>72721</v>
      </c>
      <c r="Z15" s="78"/>
      <c r="AA15" s="78">
        <v>380</v>
      </c>
      <c r="AB15" s="78"/>
      <c r="AC15" s="78"/>
      <c r="AD15" s="78">
        <v>9260</v>
      </c>
      <c r="AE15" s="78">
        <v>1506</v>
      </c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>
        <v>1659</v>
      </c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</row>
    <row r="16" spans="1:62" s="145" customFormat="1" ht="21.75" customHeight="1">
      <c r="A16" s="148" t="s">
        <v>76</v>
      </c>
      <c r="B16" s="147">
        <f t="shared" si="1"/>
        <v>37000</v>
      </c>
      <c r="C16" s="78">
        <v>217</v>
      </c>
      <c r="D16" s="78">
        <v>30</v>
      </c>
      <c r="E16" s="78">
        <v>13</v>
      </c>
      <c r="F16" s="78">
        <v>2</v>
      </c>
      <c r="G16" s="78">
        <v>13</v>
      </c>
      <c r="H16" s="78">
        <v>1</v>
      </c>
      <c r="I16" s="149">
        <v>15</v>
      </c>
      <c r="J16" s="78"/>
      <c r="K16" s="149"/>
      <c r="L16" s="149">
        <v>11</v>
      </c>
      <c r="M16" s="78"/>
      <c r="N16" s="78"/>
      <c r="O16" s="78"/>
      <c r="P16" s="78">
        <v>7</v>
      </c>
      <c r="Q16" s="78"/>
      <c r="R16" s="78"/>
      <c r="S16" s="78"/>
      <c r="T16" s="78"/>
      <c r="U16" s="78"/>
      <c r="V16" s="78"/>
      <c r="W16" s="78"/>
      <c r="X16" s="78"/>
      <c r="Y16" s="78">
        <v>34706</v>
      </c>
      <c r="Z16" s="78"/>
      <c r="AA16" s="78"/>
      <c r="AB16" s="78"/>
      <c r="AC16" s="78"/>
      <c r="AD16" s="78">
        <v>1905</v>
      </c>
      <c r="AE16" s="78">
        <v>80</v>
      </c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</row>
    <row r="17" spans="1:62" s="145" customFormat="1" ht="21.75" customHeight="1">
      <c r="A17" s="148" t="s">
        <v>77</v>
      </c>
      <c r="B17" s="147">
        <f t="shared" si="1"/>
        <v>23000</v>
      </c>
      <c r="C17" s="78">
        <v>932</v>
      </c>
      <c r="D17" s="78">
        <v>194</v>
      </c>
      <c r="E17" s="78">
        <v>84</v>
      </c>
      <c r="F17" s="78">
        <v>173</v>
      </c>
      <c r="G17" s="78">
        <v>249</v>
      </c>
      <c r="H17" s="78">
        <v>3</v>
      </c>
      <c r="I17" s="149">
        <v>20</v>
      </c>
      <c r="J17" s="78"/>
      <c r="K17" s="149"/>
      <c r="L17" s="149">
        <v>4</v>
      </c>
      <c r="M17" s="78"/>
      <c r="N17" s="78">
        <v>8</v>
      </c>
      <c r="O17" s="78">
        <v>2</v>
      </c>
      <c r="P17" s="78">
        <v>26</v>
      </c>
      <c r="Q17" s="78"/>
      <c r="R17" s="78"/>
      <c r="S17" s="78"/>
      <c r="T17" s="78"/>
      <c r="U17" s="78"/>
      <c r="V17" s="78"/>
      <c r="W17" s="78"/>
      <c r="X17" s="78"/>
      <c r="Y17" s="78">
        <v>1968</v>
      </c>
      <c r="Z17" s="78"/>
      <c r="AA17" s="78"/>
      <c r="AB17" s="78"/>
      <c r="AC17" s="78"/>
      <c r="AD17" s="78">
        <v>4784</v>
      </c>
      <c r="AE17" s="78">
        <v>953</v>
      </c>
      <c r="AF17" s="78"/>
      <c r="AG17" s="78"/>
      <c r="AH17" s="78"/>
      <c r="AI17" s="78">
        <v>10000</v>
      </c>
      <c r="AJ17" s="78"/>
      <c r="AK17" s="78"/>
      <c r="AL17" s="78">
        <v>3600</v>
      </c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</row>
    <row r="18" spans="1:62" s="145" customFormat="1" ht="21.75" customHeight="1">
      <c r="A18" s="148" t="s">
        <v>78</v>
      </c>
      <c r="B18" s="147">
        <f t="shared" si="1"/>
        <v>3500</v>
      </c>
      <c r="C18" s="78">
        <v>227</v>
      </c>
      <c r="D18" s="78">
        <v>25</v>
      </c>
      <c r="E18" s="78">
        <v>6</v>
      </c>
      <c r="F18" s="78">
        <v>1</v>
      </c>
      <c r="G18" s="78">
        <v>165</v>
      </c>
      <c r="H18" s="78"/>
      <c r="I18" s="149">
        <v>4</v>
      </c>
      <c r="J18" s="78"/>
      <c r="K18" s="149">
        <v>400</v>
      </c>
      <c r="L18" s="149">
        <v>1</v>
      </c>
      <c r="M18" s="78"/>
      <c r="N18" s="78"/>
      <c r="O18" s="78"/>
      <c r="P18" s="78">
        <v>73</v>
      </c>
      <c r="Q18" s="78"/>
      <c r="R18" s="78"/>
      <c r="S18" s="78"/>
      <c r="T18" s="78"/>
      <c r="U18" s="78"/>
      <c r="V18" s="78"/>
      <c r="W18" s="78"/>
      <c r="X18" s="78"/>
      <c r="Y18" s="78">
        <v>1913</v>
      </c>
      <c r="Z18" s="78"/>
      <c r="AA18" s="78"/>
      <c r="AB18" s="78"/>
      <c r="AC18" s="78"/>
      <c r="AD18" s="78">
        <v>106</v>
      </c>
      <c r="AE18" s="78">
        <v>79</v>
      </c>
      <c r="AF18" s="78"/>
      <c r="AG18" s="78"/>
      <c r="AH18" s="78"/>
      <c r="AI18" s="78"/>
      <c r="AJ18" s="78"/>
      <c r="AK18" s="78">
        <v>500</v>
      </c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</row>
    <row r="19" spans="1:62" s="145" customFormat="1" ht="21.75" customHeight="1">
      <c r="A19" s="148" t="s">
        <v>79</v>
      </c>
      <c r="B19" s="147">
        <f t="shared" si="1"/>
        <v>480</v>
      </c>
      <c r="C19" s="78"/>
      <c r="D19" s="78"/>
      <c r="E19" s="78"/>
      <c r="F19" s="78"/>
      <c r="G19" s="78"/>
      <c r="H19" s="78"/>
      <c r="I19" s="149"/>
      <c r="J19" s="78"/>
      <c r="K19" s="149"/>
      <c r="L19" s="149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>
        <v>480</v>
      </c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</row>
    <row r="20" spans="1:62" s="145" customFormat="1" ht="21.75" customHeight="1">
      <c r="A20" s="148" t="s">
        <v>80</v>
      </c>
      <c r="B20" s="147">
        <f t="shared" si="1"/>
        <v>360</v>
      </c>
      <c r="C20" s="78"/>
      <c r="D20" s="78"/>
      <c r="E20" s="78"/>
      <c r="F20" s="78"/>
      <c r="G20" s="78"/>
      <c r="H20" s="78"/>
      <c r="I20" s="149"/>
      <c r="J20" s="78"/>
      <c r="K20" s="149"/>
      <c r="L20" s="149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>
        <v>360</v>
      </c>
      <c r="BC20" s="78"/>
      <c r="BD20" s="78"/>
      <c r="BE20" s="78"/>
      <c r="BF20" s="78"/>
      <c r="BG20" s="78"/>
      <c r="BH20" s="78"/>
      <c r="BI20" s="78"/>
      <c r="BJ20" s="78"/>
    </row>
    <row r="21" spans="1:62" s="145" customFormat="1" ht="21.75" customHeight="1">
      <c r="A21" s="148" t="s">
        <v>81</v>
      </c>
      <c r="B21" s="147">
        <f t="shared" si="1"/>
        <v>6700</v>
      </c>
      <c r="C21" s="78">
        <v>299</v>
      </c>
      <c r="D21" s="78">
        <v>35</v>
      </c>
      <c r="E21" s="78">
        <v>14</v>
      </c>
      <c r="F21" s="78">
        <v>2</v>
      </c>
      <c r="G21" s="78">
        <v>150</v>
      </c>
      <c r="H21" s="78">
        <v>13</v>
      </c>
      <c r="I21" s="149">
        <v>20</v>
      </c>
      <c r="J21" s="78"/>
      <c r="K21" s="149">
        <v>750</v>
      </c>
      <c r="L21" s="149">
        <v>13</v>
      </c>
      <c r="M21" s="78"/>
      <c r="N21" s="78"/>
      <c r="O21" s="78"/>
      <c r="P21" s="78">
        <v>7</v>
      </c>
      <c r="Q21" s="78"/>
      <c r="R21" s="78"/>
      <c r="S21" s="78"/>
      <c r="T21" s="78"/>
      <c r="U21" s="78">
        <v>500</v>
      </c>
      <c r="V21" s="78">
        <v>690</v>
      </c>
      <c r="W21" s="78">
        <v>300</v>
      </c>
      <c r="X21" s="78"/>
      <c r="Y21" s="78"/>
      <c r="Z21" s="78"/>
      <c r="AA21" s="78"/>
      <c r="AB21" s="78"/>
      <c r="AC21" s="78"/>
      <c r="AD21" s="78">
        <v>2857</v>
      </c>
      <c r="AE21" s="78">
        <v>1050</v>
      </c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</row>
    <row r="22" spans="1:62" s="145" customFormat="1" ht="21.75" customHeight="1">
      <c r="A22" s="148" t="s">
        <v>82</v>
      </c>
      <c r="B22" s="147">
        <f t="shared" si="1"/>
        <v>15200</v>
      </c>
      <c r="C22" s="78"/>
      <c r="D22" s="78"/>
      <c r="E22" s="78"/>
      <c r="F22" s="78"/>
      <c r="G22" s="78">
        <v>8</v>
      </c>
      <c r="H22" s="78"/>
      <c r="I22" s="149">
        <v>4</v>
      </c>
      <c r="J22" s="78"/>
      <c r="K22" s="149"/>
      <c r="L22" s="149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>
        <v>13280</v>
      </c>
      <c r="Y22" s="78"/>
      <c r="Z22" s="78"/>
      <c r="AA22" s="78"/>
      <c r="AB22" s="78">
        <v>1610</v>
      </c>
      <c r="AC22" s="78"/>
      <c r="AD22" s="78">
        <v>268</v>
      </c>
      <c r="AE22" s="78">
        <v>30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</row>
    <row r="23" spans="1:62" s="145" customFormat="1" ht="21.75" customHeight="1">
      <c r="A23" s="148" t="s">
        <v>83</v>
      </c>
      <c r="B23" s="147">
        <f t="shared" si="1"/>
        <v>2200</v>
      </c>
      <c r="C23" s="78">
        <v>173</v>
      </c>
      <c r="D23" s="78">
        <v>30</v>
      </c>
      <c r="E23" s="78">
        <v>13</v>
      </c>
      <c r="F23" s="78">
        <v>2</v>
      </c>
      <c r="G23" s="78">
        <v>15</v>
      </c>
      <c r="H23" s="78"/>
      <c r="I23" s="149">
        <v>3</v>
      </c>
      <c r="J23" s="78"/>
      <c r="K23" s="149"/>
      <c r="L23" s="149">
        <v>1</v>
      </c>
      <c r="M23" s="78"/>
      <c r="N23" s="78"/>
      <c r="O23" s="78"/>
      <c r="P23" s="78">
        <v>2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>
        <v>85</v>
      </c>
      <c r="AE23" s="78">
        <v>40</v>
      </c>
      <c r="AF23" s="78"/>
      <c r="AG23" s="78">
        <v>600</v>
      </c>
      <c r="AH23" s="78"/>
      <c r="AI23" s="78">
        <v>477</v>
      </c>
      <c r="AJ23" s="78"/>
      <c r="AK23" s="78">
        <v>759</v>
      </c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</row>
    <row r="24" spans="1:62" s="145" customFormat="1" ht="21.75" customHeight="1">
      <c r="A24" s="148" t="s">
        <v>84</v>
      </c>
      <c r="B24" s="147">
        <f t="shared" si="1"/>
        <v>0</v>
      </c>
      <c r="C24" s="78"/>
      <c r="D24" s="78"/>
      <c r="E24" s="78"/>
      <c r="F24" s="78"/>
      <c r="G24" s="78"/>
      <c r="H24" s="78"/>
      <c r="I24" s="149"/>
      <c r="J24" s="78"/>
      <c r="K24" s="149"/>
      <c r="L24" s="149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</row>
    <row r="25" spans="1:62" s="145" customFormat="1" ht="21.75" customHeight="1">
      <c r="A25" s="148" t="s">
        <v>85</v>
      </c>
      <c r="B25" s="147">
        <f t="shared" si="1"/>
        <v>5500</v>
      </c>
      <c r="C25" s="78"/>
      <c r="D25" s="78"/>
      <c r="E25" s="78"/>
      <c r="F25" s="78"/>
      <c r="G25" s="78"/>
      <c r="H25" s="78"/>
      <c r="I25" s="149"/>
      <c r="J25" s="78"/>
      <c r="K25" s="149"/>
      <c r="L25" s="149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>
        <v>5500</v>
      </c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</row>
  </sheetData>
  <sheetProtection/>
  <mergeCells count="22">
    <mergeCell ref="A1:P1"/>
    <mergeCell ref="Q1:AF1"/>
    <mergeCell ref="AG1:AX1"/>
    <mergeCell ref="AY1:BJ1"/>
    <mergeCell ref="AW2:AX2"/>
    <mergeCell ref="C3:F3"/>
    <mergeCell ref="G3:P3"/>
    <mergeCell ref="Q3:W3"/>
    <mergeCell ref="X3:AC3"/>
    <mergeCell ref="AD3:AF3"/>
    <mergeCell ref="AG3:AH3"/>
    <mergeCell ref="AI3:AK3"/>
    <mergeCell ref="AL3:AM3"/>
    <mergeCell ref="AN3:AR3"/>
    <mergeCell ref="AS3:AT3"/>
    <mergeCell ref="AU3:AX3"/>
    <mergeCell ref="AY3:AZ3"/>
    <mergeCell ref="BA3:BD3"/>
    <mergeCell ref="BE3:BF3"/>
    <mergeCell ref="BG3:BJ3"/>
    <mergeCell ref="A3:A4"/>
    <mergeCell ref="B3:B4"/>
  </mergeCells>
  <printOptions horizontalCentered="1"/>
  <pageMargins left="0.59" right="0.39" top="0.87" bottom="0.28" header="0.35" footer="0.39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C31" sqref="C31"/>
    </sheetView>
  </sheetViews>
  <sheetFormatPr defaultColWidth="9.00390625" defaultRowHeight="14.25"/>
  <cols>
    <col min="1" max="1" width="15.625" style="0" customWidth="1"/>
    <col min="2" max="2" width="39.625" style="0" customWidth="1"/>
    <col min="3" max="3" width="16.625" style="0" customWidth="1"/>
  </cols>
  <sheetData>
    <row r="1" spans="1:3" ht="21">
      <c r="A1" s="137" t="s">
        <v>491</v>
      </c>
      <c r="B1" s="137"/>
      <c r="C1" s="137"/>
    </row>
    <row r="2" spans="1:3" ht="18" customHeight="1">
      <c r="A2" s="138" t="s">
        <v>492</v>
      </c>
      <c r="B2" s="139"/>
      <c r="C2" s="140" t="s">
        <v>31</v>
      </c>
    </row>
    <row r="3" spans="1:3" ht="18" customHeight="1">
      <c r="A3" s="141" t="s">
        <v>95</v>
      </c>
      <c r="B3" s="141" t="s">
        <v>96</v>
      </c>
      <c r="C3" s="141" t="s">
        <v>97</v>
      </c>
    </row>
    <row r="4" spans="1:3" ht="18" customHeight="1">
      <c r="A4" s="79">
        <v>201</v>
      </c>
      <c r="B4" s="142" t="s">
        <v>98</v>
      </c>
      <c r="C4" s="79">
        <v>65000</v>
      </c>
    </row>
    <row r="5" spans="1:3" ht="18" customHeight="1">
      <c r="A5" s="79">
        <v>204</v>
      </c>
      <c r="B5" s="142" t="s">
        <v>162</v>
      </c>
      <c r="C5" s="79">
        <v>44000</v>
      </c>
    </row>
    <row r="6" spans="1:3" ht="18" customHeight="1">
      <c r="A6" s="79">
        <v>205</v>
      </c>
      <c r="B6" s="142" t="s">
        <v>177</v>
      </c>
      <c r="C6" s="79">
        <v>187000</v>
      </c>
    </row>
    <row r="7" spans="1:3" ht="18" customHeight="1">
      <c r="A7" s="79">
        <v>206</v>
      </c>
      <c r="B7" s="142" t="s">
        <v>196</v>
      </c>
      <c r="C7" s="79">
        <v>22000</v>
      </c>
    </row>
    <row r="8" spans="1:3" ht="18" customHeight="1">
      <c r="A8" s="79">
        <v>207</v>
      </c>
      <c r="B8" s="142" t="s">
        <v>201</v>
      </c>
      <c r="C8" s="79">
        <v>21200</v>
      </c>
    </row>
    <row r="9" spans="1:3" ht="18" customHeight="1">
      <c r="A9" s="79">
        <v>208</v>
      </c>
      <c r="B9" s="142" t="s">
        <v>223</v>
      </c>
      <c r="C9" s="79">
        <v>103000</v>
      </c>
    </row>
    <row r="10" spans="1:3" ht="18" customHeight="1">
      <c r="A10" s="79">
        <v>210</v>
      </c>
      <c r="B10" s="142" t="s">
        <v>258</v>
      </c>
      <c r="C10" s="79">
        <v>64000</v>
      </c>
    </row>
    <row r="11" spans="1:3" ht="18" customHeight="1">
      <c r="A11" s="79">
        <v>211</v>
      </c>
      <c r="B11" s="142" t="s">
        <v>286</v>
      </c>
      <c r="C11" s="79">
        <v>78000</v>
      </c>
    </row>
    <row r="12" spans="1:3" ht="18" customHeight="1">
      <c r="A12" s="79">
        <v>212</v>
      </c>
      <c r="B12" s="142" t="s">
        <v>303</v>
      </c>
      <c r="C12" s="79">
        <v>84000</v>
      </c>
    </row>
    <row r="13" spans="1:3" ht="18" customHeight="1">
      <c r="A13" s="79">
        <v>213</v>
      </c>
      <c r="B13" s="142" t="s">
        <v>315</v>
      </c>
      <c r="C13" s="79">
        <v>133018</v>
      </c>
    </row>
    <row r="14" spans="1:3" ht="18" customHeight="1">
      <c r="A14" s="79">
        <v>214</v>
      </c>
      <c r="B14" s="142" t="s">
        <v>363</v>
      </c>
      <c r="C14" s="79">
        <v>37000</v>
      </c>
    </row>
    <row r="15" spans="1:3" ht="18" customHeight="1">
      <c r="A15" s="79">
        <v>215</v>
      </c>
      <c r="B15" s="142" t="s">
        <v>373</v>
      </c>
      <c r="C15" s="79">
        <v>23000</v>
      </c>
    </row>
    <row r="16" spans="1:3" ht="18" customHeight="1">
      <c r="A16" s="79">
        <v>216</v>
      </c>
      <c r="B16" s="142" t="s">
        <v>382</v>
      </c>
      <c r="C16" s="79">
        <v>3500</v>
      </c>
    </row>
    <row r="17" spans="1:3" ht="18" customHeight="1">
      <c r="A17" s="79">
        <v>217</v>
      </c>
      <c r="B17" s="142" t="s">
        <v>388</v>
      </c>
      <c r="C17" s="79">
        <v>480</v>
      </c>
    </row>
    <row r="18" spans="1:3" ht="18" customHeight="1">
      <c r="A18" s="79">
        <v>219</v>
      </c>
      <c r="B18" s="142" t="s">
        <v>391</v>
      </c>
      <c r="C18" s="79">
        <v>360</v>
      </c>
    </row>
    <row r="19" spans="1:3" ht="18" customHeight="1">
      <c r="A19" s="79">
        <v>220</v>
      </c>
      <c r="B19" s="142" t="s">
        <v>393</v>
      </c>
      <c r="C19" s="79">
        <v>6700</v>
      </c>
    </row>
    <row r="20" spans="1:3" ht="18" customHeight="1">
      <c r="A20" s="79">
        <v>221</v>
      </c>
      <c r="B20" s="142" t="s">
        <v>401</v>
      </c>
      <c r="C20" s="79">
        <v>15200</v>
      </c>
    </row>
    <row r="21" spans="1:3" ht="18" customHeight="1">
      <c r="A21" s="79">
        <v>222</v>
      </c>
      <c r="B21" s="142" t="s">
        <v>409</v>
      </c>
      <c r="C21" s="79">
        <v>2200</v>
      </c>
    </row>
    <row r="22" spans="1:3" ht="18" customHeight="1">
      <c r="A22" s="79">
        <v>232</v>
      </c>
      <c r="B22" s="142" t="s">
        <v>417</v>
      </c>
      <c r="C22" s="79">
        <v>5500</v>
      </c>
    </row>
    <row r="23" spans="1:3" ht="18" customHeight="1">
      <c r="A23" s="143"/>
      <c r="B23" s="144" t="s">
        <v>420</v>
      </c>
      <c r="C23" s="79">
        <f>SUM(C4:C22)</f>
        <v>895158</v>
      </c>
    </row>
  </sheetData>
  <sheetProtection/>
  <mergeCells count="1">
    <mergeCell ref="A1:C1"/>
  </mergeCells>
  <printOptions/>
  <pageMargins left="0.9444444444444444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tabSelected="1" view="pageBreakPreview" zoomScaleSheetLayoutView="100" workbookViewId="0" topLeftCell="A1">
      <pane xSplit="2" ySplit="6" topLeftCell="C7" activePane="bottomRight" state="frozen"/>
      <selection pane="bottomRight" activeCell="T12" sqref="T12"/>
    </sheetView>
  </sheetViews>
  <sheetFormatPr defaultColWidth="9.00390625" defaultRowHeight="14.25"/>
  <cols>
    <col min="1" max="1" width="9.00390625" style="117" customWidth="1"/>
    <col min="2" max="2" width="19.75390625" style="117" customWidth="1"/>
    <col min="3" max="25" width="10.875" style="117" customWidth="1"/>
    <col min="26" max="16384" width="9.00390625" style="117" customWidth="1"/>
  </cols>
  <sheetData>
    <row r="1" spans="1:25" s="117" customFormat="1" ht="27">
      <c r="A1" s="118"/>
      <c r="B1" s="118"/>
      <c r="C1" s="119" t="s">
        <v>493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31" t="s">
        <v>494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s="117" customFormat="1" ht="14.25">
      <c r="A2" s="120" t="s">
        <v>495</v>
      </c>
      <c r="N2" s="132" t="s">
        <v>31</v>
      </c>
      <c r="Y2" s="132" t="s">
        <v>31</v>
      </c>
    </row>
    <row r="3" spans="1:25" s="117" customFormat="1" ht="14.25">
      <c r="A3" s="121" t="s">
        <v>496</v>
      </c>
      <c r="B3" s="121" t="s">
        <v>423</v>
      </c>
      <c r="C3" s="122" t="s">
        <v>497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36"/>
    </row>
    <row r="4" spans="1:25" s="117" customFormat="1" ht="14.25">
      <c r="A4" s="124"/>
      <c r="B4" s="124"/>
      <c r="C4" s="125" t="s">
        <v>424</v>
      </c>
      <c r="D4" s="125" t="s">
        <v>425</v>
      </c>
      <c r="E4" s="126"/>
      <c r="F4" s="126"/>
      <c r="G4" s="126"/>
      <c r="H4" s="126"/>
      <c r="I4" s="133" t="s">
        <v>426</v>
      </c>
      <c r="J4" s="134"/>
      <c r="K4" s="134"/>
      <c r="L4" s="134"/>
      <c r="M4" s="134"/>
      <c r="N4" s="134"/>
      <c r="O4" s="134"/>
      <c r="P4" s="134"/>
      <c r="Q4" s="134"/>
      <c r="R4" s="135"/>
      <c r="S4" s="122" t="s">
        <v>429</v>
      </c>
      <c r="T4" s="123"/>
      <c r="U4" s="136"/>
      <c r="V4" s="122" t="s">
        <v>433</v>
      </c>
      <c r="W4" s="123"/>
      <c r="X4" s="123"/>
      <c r="Y4" s="136"/>
    </row>
    <row r="5" spans="1:25" s="117" customFormat="1" ht="14.25">
      <c r="A5" s="124"/>
      <c r="B5" s="124"/>
      <c r="C5" s="126"/>
      <c r="D5" s="125" t="s">
        <v>498</v>
      </c>
      <c r="E5" s="125" t="s">
        <v>440</v>
      </c>
      <c r="F5" s="125" t="s">
        <v>499</v>
      </c>
      <c r="G5" s="125" t="s">
        <v>442</v>
      </c>
      <c r="H5" s="125" t="s">
        <v>443</v>
      </c>
      <c r="I5" s="125" t="s">
        <v>500</v>
      </c>
      <c r="J5" s="125" t="s">
        <v>444</v>
      </c>
      <c r="K5" s="125" t="s">
        <v>445</v>
      </c>
      <c r="L5" s="125" t="s">
        <v>446</v>
      </c>
      <c r="M5" s="125" t="s">
        <v>447</v>
      </c>
      <c r="N5" s="125" t="s">
        <v>448</v>
      </c>
      <c r="O5" s="125" t="s">
        <v>449</v>
      </c>
      <c r="P5" s="125" t="s">
        <v>451</v>
      </c>
      <c r="Q5" s="125" t="s">
        <v>452</v>
      </c>
      <c r="R5" s="125" t="s">
        <v>453</v>
      </c>
      <c r="S5" s="125" t="s">
        <v>501</v>
      </c>
      <c r="T5" s="125" t="s">
        <v>461</v>
      </c>
      <c r="U5" s="125" t="s">
        <v>462</v>
      </c>
      <c r="V5" s="125" t="s">
        <v>502</v>
      </c>
      <c r="W5" s="125" t="s">
        <v>471</v>
      </c>
      <c r="X5" s="125" t="s">
        <v>474</v>
      </c>
      <c r="Y5" s="125" t="s">
        <v>503</v>
      </c>
    </row>
    <row r="6" spans="1:25" s="117" customFormat="1" ht="14.25">
      <c r="A6" s="124"/>
      <c r="B6" s="124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5" s="117" customFormat="1" ht="21.75" customHeight="1">
      <c r="A7" s="127" t="s">
        <v>504</v>
      </c>
      <c r="B7" s="127" t="s">
        <v>424</v>
      </c>
      <c r="C7" s="128">
        <f aca="true" t="shared" si="0" ref="C7:C24">D7+I7+S7+V7</f>
        <v>171299.3</v>
      </c>
      <c r="D7" s="128">
        <f aca="true" t="shared" si="1" ref="D7:D24">SUM(E7:H7)</f>
        <v>26006.319999999992</v>
      </c>
      <c r="E7" s="129">
        <f aca="true" t="shared" si="2" ref="E7:H7">SUM(E8:E24)</f>
        <v>17876.749999999996</v>
      </c>
      <c r="F7" s="129">
        <f t="shared" si="2"/>
        <v>4331.899999999999</v>
      </c>
      <c r="G7" s="129">
        <f t="shared" si="2"/>
        <v>1886.9400000000003</v>
      </c>
      <c r="H7" s="129">
        <f t="shared" si="2"/>
        <v>1910.7300000000002</v>
      </c>
      <c r="I7" s="128">
        <f aca="true" t="shared" si="3" ref="I7:I24">SUM(J7:R7)</f>
        <v>13620.369999999999</v>
      </c>
      <c r="J7" s="129">
        <f aca="true" t="shared" si="4" ref="J7:R7">SUM(J8:J24)</f>
        <v>7342.279999999998</v>
      </c>
      <c r="K7" s="129">
        <f t="shared" si="4"/>
        <v>72.35000000000001</v>
      </c>
      <c r="L7" s="129">
        <f t="shared" si="4"/>
        <v>50.09</v>
      </c>
      <c r="M7" s="129">
        <f t="shared" si="4"/>
        <v>268</v>
      </c>
      <c r="N7" s="129">
        <f t="shared" si="4"/>
        <v>247.95</v>
      </c>
      <c r="O7" s="129">
        <f t="shared" si="4"/>
        <v>235.42999999999995</v>
      </c>
      <c r="P7" s="129">
        <f t="shared" si="4"/>
        <v>879</v>
      </c>
      <c r="Q7" s="129">
        <f t="shared" si="4"/>
        <v>668.4100000000001</v>
      </c>
      <c r="R7" s="129">
        <f t="shared" si="4"/>
        <v>3856.8600000000006</v>
      </c>
      <c r="S7" s="128">
        <f aca="true" t="shared" si="5" ref="S7:S24">SUM(T7:U7)</f>
        <v>121252.22</v>
      </c>
      <c r="T7" s="129">
        <f aca="true" t="shared" si="6" ref="T7:Y7">SUM(T8:T24)</f>
        <v>111182.24</v>
      </c>
      <c r="U7" s="129">
        <f t="shared" si="6"/>
        <v>10069.98</v>
      </c>
      <c r="V7" s="128">
        <f aca="true" t="shared" si="7" ref="V7:V24">SUM(W7:Y7)</f>
        <v>10420.39</v>
      </c>
      <c r="W7" s="129">
        <f t="shared" si="6"/>
        <v>778.4100000000001</v>
      </c>
      <c r="X7" s="129">
        <f t="shared" si="6"/>
        <v>4866.750000000001</v>
      </c>
      <c r="Y7" s="129">
        <f t="shared" si="6"/>
        <v>4775.23</v>
      </c>
    </row>
    <row r="8" spans="1:25" s="117" customFormat="1" ht="21.75" customHeight="1">
      <c r="A8" s="127">
        <v>201</v>
      </c>
      <c r="B8" s="130" t="s">
        <v>98</v>
      </c>
      <c r="C8" s="128">
        <f t="shared" si="0"/>
        <v>31956.61</v>
      </c>
      <c r="D8" s="128">
        <f t="shared" si="1"/>
        <v>16021.04</v>
      </c>
      <c r="E8" s="128">
        <v>11153</v>
      </c>
      <c r="F8" s="128">
        <v>2801.11</v>
      </c>
      <c r="G8" s="128">
        <v>1217.41</v>
      </c>
      <c r="H8" s="128">
        <v>849.52</v>
      </c>
      <c r="I8" s="128">
        <f t="shared" si="3"/>
        <v>4592.719999999999</v>
      </c>
      <c r="J8" s="128">
        <v>2898.72</v>
      </c>
      <c r="K8" s="128">
        <v>68.65</v>
      </c>
      <c r="L8" s="128">
        <v>41.89</v>
      </c>
      <c r="M8" s="128">
        <v>0</v>
      </c>
      <c r="N8" s="128">
        <v>64.29</v>
      </c>
      <c r="O8" s="128">
        <v>144</v>
      </c>
      <c r="P8" s="128">
        <v>272</v>
      </c>
      <c r="Q8" s="128">
        <v>198.94</v>
      </c>
      <c r="R8" s="128">
        <v>904.23</v>
      </c>
      <c r="S8" s="128">
        <f t="shared" si="5"/>
        <v>7165.280000000001</v>
      </c>
      <c r="T8" s="128">
        <v>5116.02</v>
      </c>
      <c r="U8" s="128">
        <v>2049.26</v>
      </c>
      <c r="V8" s="128">
        <f t="shared" si="7"/>
        <v>4177.57</v>
      </c>
      <c r="W8" s="128">
        <v>199.99</v>
      </c>
      <c r="X8" s="128">
        <v>1056.07</v>
      </c>
      <c r="Y8" s="128">
        <v>2921.51</v>
      </c>
    </row>
    <row r="9" spans="1:25" s="117" customFormat="1" ht="21.75" customHeight="1">
      <c r="A9" s="127">
        <v>204</v>
      </c>
      <c r="B9" s="130" t="s">
        <v>162</v>
      </c>
      <c r="C9" s="128">
        <f t="shared" si="0"/>
        <v>24233.76</v>
      </c>
      <c r="D9" s="128">
        <f t="shared" si="1"/>
        <v>5718.469999999999</v>
      </c>
      <c r="E9" s="128">
        <v>4058.91</v>
      </c>
      <c r="F9" s="128">
        <v>875.4</v>
      </c>
      <c r="G9" s="128">
        <v>381.74</v>
      </c>
      <c r="H9" s="128">
        <v>402.42</v>
      </c>
      <c r="I9" s="128">
        <f t="shared" si="3"/>
        <v>7340.289999999999</v>
      </c>
      <c r="J9" s="128">
        <v>2969.97</v>
      </c>
      <c r="K9" s="128">
        <v>2.2</v>
      </c>
      <c r="L9" s="128">
        <v>5.2</v>
      </c>
      <c r="M9" s="128">
        <v>268</v>
      </c>
      <c r="N9" s="128">
        <v>155.4</v>
      </c>
      <c r="O9" s="128">
        <v>57.4</v>
      </c>
      <c r="P9" s="128">
        <v>577</v>
      </c>
      <c r="Q9" s="128">
        <v>429.22</v>
      </c>
      <c r="R9" s="128">
        <v>2875.9</v>
      </c>
      <c r="S9" s="128">
        <f t="shared" si="5"/>
        <v>10577.63</v>
      </c>
      <c r="T9" s="128">
        <v>7964.23</v>
      </c>
      <c r="U9" s="128">
        <v>2613.4</v>
      </c>
      <c r="V9" s="128">
        <f t="shared" si="7"/>
        <v>597.37</v>
      </c>
      <c r="W9" s="128">
        <v>25.61</v>
      </c>
      <c r="X9" s="128">
        <v>227.63</v>
      </c>
      <c r="Y9" s="128">
        <v>344.13</v>
      </c>
    </row>
    <row r="10" spans="1:25" s="117" customFormat="1" ht="21.75" customHeight="1">
      <c r="A10" s="127">
        <v>205</v>
      </c>
      <c r="B10" s="130" t="s">
        <v>177</v>
      </c>
      <c r="C10" s="128">
        <f t="shared" si="0"/>
        <v>56708.79000000001</v>
      </c>
      <c r="D10" s="128">
        <f t="shared" si="1"/>
        <v>221.76999999999995</v>
      </c>
      <c r="E10" s="128">
        <v>158.64</v>
      </c>
      <c r="F10" s="128">
        <v>41.95</v>
      </c>
      <c r="G10" s="128">
        <v>18.26</v>
      </c>
      <c r="H10" s="128">
        <v>2.92</v>
      </c>
      <c r="I10" s="128">
        <f t="shared" si="3"/>
        <v>334.44</v>
      </c>
      <c r="J10" s="128">
        <v>333.94</v>
      </c>
      <c r="K10" s="128">
        <v>0</v>
      </c>
      <c r="L10" s="128">
        <v>0</v>
      </c>
      <c r="M10" s="128">
        <v>0</v>
      </c>
      <c r="N10" s="128">
        <v>0</v>
      </c>
      <c r="O10" s="128">
        <v>0.5</v>
      </c>
      <c r="P10" s="128">
        <v>0</v>
      </c>
      <c r="Q10" s="128">
        <v>0</v>
      </c>
      <c r="R10" s="128">
        <v>0</v>
      </c>
      <c r="S10" s="128">
        <f t="shared" si="5"/>
        <v>54209.030000000006</v>
      </c>
      <c r="T10" s="128">
        <v>53431.66</v>
      </c>
      <c r="U10" s="128">
        <v>777.37</v>
      </c>
      <c r="V10" s="128">
        <f t="shared" si="7"/>
        <v>1943.5500000000002</v>
      </c>
      <c r="W10" s="128">
        <v>237.44</v>
      </c>
      <c r="X10" s="128">
        <v>1622.22</v>
      </c>
      <c r="Y10" s="128">
        <v>83.89</v>
      </c>
    </row>
    <row r="11" spans="1:25" s="117" customFormat="1" ht="21.75" customHeight="1">
      <c r="A11" s="127">
        <v>206</v>
      </c>
      <c r="B11" s="130" t="s">
        <v>196</v>
      </c>
      <c r="C11" s="128">
        <f t="shared" si="0"/>
        <v>162.91</v>
      </c>
      <c r="D11" s="128">
        <f t="shared" si="1"/>
        <v>95.64999999999999</v>
      </c>
      <c r="E11" s="128">
        <v>55.39</v>
      </c>
      <c r="F11" s="128">
        <v>14.47</v>
      </c>
      <c r="G11" s="128">
        <v>6.38</v>
      </c>
      <c r="H11" s="128">
        <v>19.41</v>
      </c>
      <c r="I11" s="128">
        <f t="shared" si="3"/>
        <v>18.310000000000002</v>
      </c>
      <c r="J11" s="128">
        <v>12.61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0.3</v>
      </c>
      <c r="R11" s="128">
        <v>5.4</v>
      </c>
      <c r="S11" s="128">
        <f t="shared" si="5"/>
        <v>43.18</v>
      </c>
      <c r="T11" s="128">
        <v>37.94</v>
      </c>
      <c r="U11" s="128">
        <v>5.24</v>
      </c>
      <c r="V11" s="128">
        <f t="shared" si="7"/>
        <v>5.77</v>
      </c>
      <c r="W11" s="128">
        <v>0.96</v>
      </c>
      <c r="X11" s="128">
        <v>4.81</v>
      </c>
      <c r="Y11" s="128">
        <v>0</v>
      </c>
    </row>
    <row r="12" spans="1:25" s="117" customFormat="1" ht="21.75" customHeight="1">
      <c r="A12" s="127">
        <v>207</v>
      </c>
      <c r="B12" s="130" t="s">
        <v>201</v>
      </c>
      <c r="C12" s="128">
        <f t="shared" si="0"/>
        <v>4144.2</v>
      </c>
      <c r="D12" s="128">
        <f t="shared" si="1"/>
        <v>250.65</v>
      </c>
      <c r="E12" s="128">
        <v>217.48</v>
      </c>
      <c r="F12" s="128">
        <v>23.62</v>
      </c>
      <c r="G12" s="128">
        <v>7.94</v>
      </c>
      <c r="H12" s="128">
        <v>1.61</v>
      </c>
      <c r="I12" s="128">
        <f t="shared" si="3"/>
        <v>127.64</v>
      </c>
      <c r="J12" s="128">
        <v>103.69</v>
      </c>
      <c r="K12" s="128">
        <v>0</v>
      </c>
      <c r="L12" s="128">
        <v>0</v>
      </c>
      <c r="M12" s="128">
        <v>0</v>
      </c>
      <c r="N12" s="128">
        <v>8.2</v>
      </c>
      <c r="O12" s="128">
        <v>5</v>
      </c>
      <c r="P12" s="128">
        <v>0</v>
      </c>
      <c r="Q12" s="128">
        <v>5.2</v>
      </c>
      <c r="R12" s="128">
        <v>5.55</v>
      </c>
      <c r="S12" s="128">
        <f t="shared" si="5"/>
        <v>3602.05</v>
      </c>
      <c r="T12" s="128">
        <v>3278.34</v>
      </c>
      <c r="U12" s="128">
        <v>323.71</v>
      </c>
      <c r="V12" s="128">
        <f t="shared" si="7"/>
        <v>163.85999999999999</v>
      </c>
      <c r="W12" s="128">
        <v>6.7</v>
      </c>
      <c r="X12" s="128">
        <v>151.02</v>
      </c>
      <c r="Y12" s="128">
        <v>6.14</v>
      </c>
    </row>
    <row r="13" spans="1:25" s="117" customFormat="1" ht="21.75" customHeight="1">
      <c r="A13" s="127">
        <v>208</v>
      </c>
      <c r="B13" s="130" t="s">
        <v>223</v>
      </c>
      <c r="C13" s="128">
        <f t="shared" si="0"/>
        <v>3145.1099999999997</v>
      </c>
      <c r="D13" s="128">
        <f t="shared" si="1"/>
        <v>283.61</v>
      </c>
      <c r="E13" s="128">
        <v>222.76</v>
      </c>
      <c r="F13" s="128">
        <v>33.55</v>
      </c>
      <c r="G13" s="128">
        <v>23.36</v>
      </c>
      <c r="H13" s="128">
        <v>3.94</v>
      </c>
      <c r="I13" s="128">
        <f t="shared" si="3"/>
        <v>59.61</v>
      </c>
      <c r="J13" s="128">
        <v>40.22</v>
      </c>
      <c r="K13" s="128">
        <v>0</v>
      </c>
      <c r="L13" s="128">
        <v>0</v>
      </c>
      <c r="M13" s="128">
        <v>0</v>
      </c>
      <c r="N13" s="128">
        <v>0</v>
      </c>
      <c r="O13" s="128">
        <v>5.39</v>
      </c>
      <c r="P13" s="128">
        <v>14</v>
      </c>
      <c r="Q13" s="128">
        <v>0</v>
      </c>
      <c r="R13" s="128">
        <v>0</v>
      </c>
      <c r="S13" s="128">
        <f t="shared" si="5"/>
        <v>1956.1100000000001</v>
      </c>
      <c r="T13" s="128">
        <v>1728.42</v>
      </c>
      <c r="U13" s="128">
        <v>227.69</v>
      </c>
      <c r="V13" s="128">
        <f t="shared" si="7"/>
        <v>845.78</v>
      </c>
      <c r="W13" s="128">
        <v>5.16</v>
      </c>
      <c r="X13" s="128">
        <v>93.03</v>
      </c>
      <c r="Y13" s="128">
        <v>747.59</v>
      </c>
    </row>
    <row r="14" spans="1:25" s="117" customFormat="1" ht="21.75" customHeight="1">
      <c r="A14" s="127">
        <v>210</v>
      </c>
      <c r="B14" s="130" t="s">
        <v>258</v>
      </c>
      <c r="C14" s="128">
        <f t="shared" si="0"/>
        <v>19148.67</v>
      </c>
      <c r="D14" s="128">
        <f t="shared" si="1"/>
        <v>1164.21</v>
      </c>
      <c r="E14" s="128">
        <v>524.47</v>
      </c>
      <c r="F14" s="128">
        <v>137.7</v>
      </c>
      <c r="G14" s="128">
        <v>60.63</v>
      </c>
      <c r="H14" s="128">
        <v>441.41</v>
      </c>
      <c r="I14" s="128">
        <f t="shared" si="3"/>
        <v>244.06</v>
      </c>
      <c r="J14" s="128">
        <v>213.91</v>
      </c>
      <c r="K14" s="128">
        <v>0</v>
      </c>
      <c r="L14" s="128">
        <v>0</v>
      </c>
      <c r="M14" s="128">
        <v>0</v>
      </c>
      <c r="N14" s="128">
        <v>0</v>
      </c>
      <c r="O14" s="128">
        <v>3.1</v>
      </c>
      <c r="P14" s="128">
        <v>8</v>
      </c>
      <c r="Q14" s="128">
        <v>15</v>
      </c>
      <c r="R14" s="128">
        <v>4.05</v>
      </c>
      <c r="S14" s="128">
        <f t="shared" si="5"/>
        <v>17285.8</v>
      </c>
      <c r="T14" s="128">
        <v>16637.59</v>
      </c>
      <c r="U14" s="128">
        <v>648.21</v>
      </c>
      <c r="V14" s="128">
        <f t="shared" si="7"/>
        <v>454.6</v>
      </c>
      <c r="W14" s="128">
        <v>36.68</v>
      </c>
      <c r="X14" s="128">
        <v>385.73</v>
      </c>
      <c r="Y14" s="128">
        <v>32.19</v>
      </c>
    </row>
    <row r="15" spans="1:25" s="117" customFormat="1" ht="21.75" customHeight="1">
      <c r="A15" s="127">
        <v>211</v>
      </c>
      <c r="B15" s="130" t="s">
        <v>286</v>
      </c>
      <c r="C15" s="128">
        <f t="shared" si="0"/>
        <v>117.64</v>
      </c>
      <c r="D15" s="128">
        <f t="shared" si="1"/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f t="shared" si="3"/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f t="shared" si="5"/>
        <v>117.64</v>
      </c>
      <c r="T15" s="128">
        <v>102.79</v>
      </c>
      <c r="U15" s="128">
        <v>14.85</v>
      </c>
      <c r="V15" s="128">
        <f t="shared" si="7"/>
        <v>0</v>
      </c>
      <c r="W15" s="128">
        <v>0</v>
      </c>
      <c r="X15" s="128">
        <v>0</v>
      </c>
      <c r="Y15" s="128">
        <v>0</v>
      </c>
    </row>
    <row r="16" spans="1:25" s="117" customFormat="1" ht="21.75" customHeight="1">
      <c r="A16" s="127">
        <v>212</v>
      </c>
      <c r="B16" s="130" t="s">
        <v>303</v>
      </c>
      <c r="C16" s="128">
        <f t="shared" si="0"/>
        <v>5178.68</v>
      </c>
      <c r="D16" s="128">
        <f t="shared" si="1"/>
        <v>171.65</v>
      </c>
      <c r="E16" s="128">
        <v>122.98</v>
      </c>
      <c r="F16" s="128">
        <v>32.47</v>
      </c>
      <c r="G16" s="128">
        <v>14.15</v>
      </c>
      <c r="H16" s="128">
        <v>2.05</v>
      </c>
      <c r="I16" s="128">
        <f t="shared" si="3"/>
        <v>132.48</v>
      </c>
      <c r="J16" s="128">
        <v>95.78</v>
      </c>
      <c r="K16" s="128">
        <v>0</v>
      </c>
      <c r="L16" s="128">
        <v>0</v>
      </c>
      <c r="M16" s="128">
        <v>0</v>
      </c>
      <c r="N16" s="128">
        <v>5.6</v>
      </c>
      <c r="O16" s="128">
        <v>4</v>
      </c>
      <c r="P16" s="128">
        <v>0</v>
      </c>
      <c r="Q16" s="128">
        <v>5.7</v>
      </c>
      <c r="R16" s="128">
        <v>21.4</v>
      </c>
      <c r="S16" s="128">
        <f t="shared" si="5"/>
        <v>4451.91</v>
      </c>
      <c r="T16" s="128">
        <v>3556.19</v>
      </c>
      <c r="U16" s="128">
        <v>895.72</v>
      </c>
      <c r="V16" s="128">
        <f t="shared" si="7"/>
        <v>422.64</v>
      </c>
      <c r="W16" s="128">
        <v>3.72</v>
      </c>
      <c r="X16" s="128">
        <v>170.72</v>
      </c>
      <c r="Y16" s="128">
        <v>248.2</v>
      </c>
    </row>
    <row r="17" spans="1:25" s="117" customFormat="1" ht="21.75" customHeight="1">
      <c r="A17" s="127">
        <v>213</v>
      </c>
      <c r="B17" s="130" t="s">
        <v>315</v>
      </c>
      <c r="C17" s="128">
        <f t="shared" si="0"/>
        <v>12020.09</v>
      </c>
      <c r="D17" s="128">
        <f t="shared" si="1"/>
        <v>403.4</v>
      </c>
      <c r="E17" s="128">
        <v>289.06</v>
      </c>
      <c r="F17" s="128">
        <v>76.09</v>
      </c>
      <c r="G17" s="128">
        <v>32.99</v>
      </c>
      <c r="H17" s="128">
        <v>5.26</v>
      </c>
      <c r="I17" s="128">
        <f t="shared" si="3"/>
        <v>166.55</v>
      </c>
      <c r="J17" s="128">
        <v>127.05</v>
      </c>
      <c r="K17" s="128">
        <v>0</v>
      </c>
      <c r="L17" s="128">
        <v>3</v>
      </c>
      <c r="M17" s="128">
        <v>0</v>
      </c>
      <c r="N17" s="128">
        <v>2.46</v>
      </c>
      <c r="O17" s="128">
        <v>5.2</v>
      </c>
      <c r="P17" s="128">
        <v>8</v>
      </c>
      <c r="Q17" s="128">
        <v>6.1</v>
      </c>
      <c r="R17" s="128">
        <v>14.74</v>
      </c>
      <c r="S17" s="128">
        <f t="shared" si="5"/>
        <v>10283.85</v>
      </c>
      <c r="T17" s="128">
        <v>9260.01</v>
      </c>
      <c r="U17" s="128">
        <v>1023.84</v>
      </c>
      <c r="V17" s="128">
        <f t="shared" si="7"/>
        <v>1166.29</v>
      </c>
      <c r="W17" s="128">
        <v>195.48</v>
      </c>
      <c r="X17" s="128">
        <v>845.88</v>
      </c>
      <c r="Y17" s="128">
        <v>124.93</v>
      </c>
    </row>
    <row r="18" spans="1:25" s="117" customFormat="1" ht="21.75" customHeight="1">
      <c r="A18" s="127">
        <v>214</v>
      </c>
      <c r="B18" s="130" t="s">
        <v>363</v>
      </c>
      <c r="C18" s="128">
        <f t="shared" si="0"/>
        <v>2640.3199999999997</v>
      </c>
      <c r="D18" s="128">
        <f t="shared" si="1"/>
        <v>162.41000000000003</v>
      </c>
      <c r="E18" s="128">
        <v>117.03</v>
      </c>
      <c r="F18" s="128">
        <v>29.87</v>
      </c>
      <c r="G18" s="128">
        <v>13.46</v>
      </c>
      <c r="H18" s="128">
        <v>2.05</v>
      </c>
      <c r="I18" s="128">
        <f t="shared" si="3"/>
        <v>30.130000000000003</v>
      </c>
      <c r="J18" s="128">
        <v>24.69</v>
      </c>
      <c r="K18" s="128">
        <v>0</v>
      </c>
      <c r="L18" s="128">
        <v>0</v>
      </c>
      <c r="M18" s="128">
        <v>0</v>
      </c>
      <c r="N18" s="128">
        <v>2</v>
      </c>
      <c r="O18" s="128">
        <v>2.64</v>
      </c>
      <c r="P18" s="128">
        <v>0</v>
      </c>
      <c r="Q18" s="128">
        <v>0.3</v>
      </c>
      <c r="R18" s="128">
        <v>0.5</v>
      </c>
      <c r="S18" s="128">
        <f t="shared" si="5"/>
        <v>2127.04</v>
      </c>
      <c r="T18" s="128">
        <v>1905.63</v>
      </c>
      <c r="U18" s="128">
        <v>221.41</v>
      </c>
      <c r="V18" s="128">
        <f t="shared" si="7"/>
        <v>320.74</v>
      </c>
      <c r="W18" s="128">
        <v>50.24</v>
      </c>
      <c r="X18" s="128">
        <v>79.77</v>
      </c>
      <c r="Y18" s="128">
        <v>190.73</v>
      </c>
    </row>
    <row r="19" spans="1:25" s="117" customFormat="1" ht="21.75" customHeight="1">
      <c r="A19" s="127">
        <v>215</v>
      </c>
      <c r="B19" s="130" t="s">
        <v>373</v>
      </c>
      <c r="C19" s="128">
        <f t="shared" si="0"/>
        <v>7566.87</v>
      </c>
      <c r="D19" s="128">
        <f t="shared" si="1"/>
        <v>1202.8300000000002</v>
      </c>
      <c r="E19" s="128">
        <v>735.01</v>
      </c>
      <c r="F19" s="128">
        <v>206.9</v>
      </c>
      <c r="G19" s="128">
        <v>85.02</v>
      </c>
      <c r="H19" s="128">
        <v>175.9</v>
      </c>
      <c r="I19" s="128">
        <f t="shared" si="3"/>
        <v>521.3199999999999</v>
      </c>
      <c r="J19" s="128">
        <v>491.77</v>
      </c>
      <c r="K19" s="128">
        <v>1.5</v>
      </c>
      <c r="L19" s="128">
        <v>0</v>
      </c>
      <c r="M19" s="128">
        <v>0</v>
      </c>
      <c r="N19" s="128">
        <v>10</v>
      </c>
      <c r="O19" s="128">
        <v>6.2</v>
      </c>
      <c r="P19" s="128">
        <v>0</v>
      </c>
      <c r="Q19" s="128">
        <v>3.85</v>
      </c>
      <c r="R19" s="128">
        <v>8</v>
      </c>
      <c r="S19" s="128">
        <f t="shared" si="5"/>
        <v>5629.7699999999995</v>
      </c>
      <c r="T19" s="128">
        <v>4724.74</v>
      </c>
      <c r="U19" s="128">
        <v>905.03</v>
      </c>
      <c r="V19" s="128">
        <f t="shared" si="7"/>
        <v>212.95</v>
      </c>
      <c r="W19" s="128">
        <v>10.85</v>
      </c>
      <c r="X19" s="128">
        <v>131.21</v>
      </c>
      <c r="Y19" s="128">
        <v>70.89</v>
      </c>
    </row>
    <row r="20" spans="1:25" s="117" customFormat="1" ht="21.75" customHeight="1">
      <c r="A20" s="127">
        <v>216</v>
      </c>
      <c r="B20" s="130" t="s">
        <v>382</v>
      </c>
      <c r="C20" s="128">
        <f t="shared" si="0"/>
        <v>181.49999999999997</v>
      </c>
      <c r="D20" s="128">
        <f t="shared" si="1"/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f t="shared" si="3"/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f t="shared" si="5"/>
        <v>181.27999999999997</v>
      </c>
      <c r="T20" s="128">
        <v>157.95</v>
      </c>
      <c r="U20" s="128">
        <v>23.33</v>
      </c>
      <c r="V20" s="128">
        <f t="shared" si="7"/>
        <v>0.22</v>
      </c>
      <c r="W20" s="128">
        <v>0</v>
      </c>
      <c r="X20" s="128">
        <v>0.22</v>
      </c>
      <c r="Y20" s="128">
        <v>0</v>
      </c>
    </row>
    <row r="21" spans="1:25" s="117" customFormat="1" ht="21.75" customHeight="1">
      <c r="A21" s="127">
        <v>217</v>
      </c>
      <c r="B21" s="130" t="s">
        <v>388</v>
      </c>
      <c r="C21" s="128">
        <f t="shared" si="0"/>
        <v>96.03999999999999</v>
      </c>
      <c r="D21" s="128">
        <f t="shared" si="1"/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f t="shared" si="3"/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f t="shared" si="5"/>
        <v>96.03999999999999</v>
      </c>
      <c r="T21" s="128">
        <v>90.57</v>
      </c>
      <c r="U21" s="128">
        <v>5.47</v>
      </c>
      <c r="V21" s="128">
        <f t="shared" si="7"/>
        <v>0</v>
      </c>
      <c r="W21" s="128">
        <v>0</v>
      </c>
      <c r="X21" s="128">
        <v>0</v>
      </c>
      <c r="Y21" s="128">
        <v>0</v>
      </c>
    </row>
    <row r="22" spans="1:25" s="117" customFormat="1" ht="21.75" customHeight="1">
      <c r="A22" s="127">
        <v>220</v>
      </c>
      <c r="B22" s="130" t="s">
        <v>393</v>
      </c>
      <c r="C22" s="128">
        <f t="shared" si="0"/>
        <v>3383.66</v>
      </c>
      <c r="D22" s="128">
        <f t="shared" si="1"/>
        <v>151.71</v>
      </c>
      <c r="E22" s="128">
        <v>108.53</v>
      </c>
      <c r="F22" s="128">
        <v>28.79</v>
      </c>
      <c r="G22" s="128">
        <v>12.49</v>
      </c>
      <c r="H22" s="128">
        <v>1.9</v>
      </c>
      <c r="I22" s="128">
        <f t="shared" si="3"/>
        <v>28.68</v>
      </c>
      <c r="J22" s="128">
        <v>15.69</v>
      </c>
      <c r="K22" s="128">
        <v>0</v>
      </c>
      <c r="L22" s="128">
        <v>0</v>
      </c>
      <c r="M22" s="128">
        <v>0</v>
      </c>
      <c r="N22" s="128">
        <v>0</v>
      </c>
      <c r="O22" s="128">
        <v>1</v>
      </c>
      <c r="P22" s="128">
        <v>0</v>
      </c>
      <c r="Q22" s="128">
        <v>0.8</v>
      </c>
      <c r="R22" s="128">
        <v>11.19</v>
      </c>
      <c r="S22" s="128">
        <f t="shared" si="5"/>
        <v>3160.75</v>
      </c>
      <c r="T22" s="128">
        <v>2856.97</v>
      </c>
      <c r="U22" s="128">
        <v>303.78</v>
      </c>
      <c r="V22" s="128">
        <f t="shared" si="7"/>
        <v>42.52</v>
      </c>
      <c r="W22" s="128">
        <v>1.26</v>
      </c>
      <c r="X22" s="128">
        <v>41.13</v>
      </c>
      <c r="Y22" s="128">
        <v>0.13</v>
      </c>
    </row>
    <row r="23" spans="1:25" s="117" customFormat="1" ht="21.75" customHeight="1">
      <c r="A23" s="127">
        <v>221</v>
      </c>
      <c r="B23" s="130" t="s">
        <v>401</v>
      </c>
      <c r="C23" s="128">
        <f t="shared" si="0"/>
        <v>315.59000000000003</v>
      </c>
      <c r="D23" s="128">
        <f t="shared" si="1"/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f t="shared" si="3"/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f t="shared" si="5"/>
        <v>286.59000000000003</v>
      </c>
      <c r="T23" s="128">
        <v>267.98</v>
      </c>
      <c r="U23" s="128">
        <v>18.61</v>
      </c>
      <c r="V23" s="128">
        <f t="shared" si="7"/>
        <v>29</v>
      </c>
      <c r="W23" s="128">
        <v>0</v>
      </c>
      <c r="X23" s="128">
        <v>29</v>
      </c>
      <c r="Y23" s="128">
        <v>0</v>
      </c>
    </row>
    <row r="24" spans="1:25" s="117" customFormat="1" ht="21.75" customHeight="1">
      <c r="A24" s="127">
        <v>222</v>
      </c>
      <c r="B24" s="130" t="s">
        <v>409</v>
      </c>
      <c r="C24" s="128">
        <f t="shared" si="0"/>
        <v>298.85999999999996</v>
      </c>
      <c r="D24" s="128">
        <f t="shared" si="1"/>
        <v>158.92</v>
      </c>
      <c r="E24" s="128">
        <v>113.49</v>
      </c>
      <c r="F24" s="128">
        <v>29.98</v>
      </c>
      <c r="G24" s="128">
        <v>13.11</v>
      </c>
      <c r="H24" s="128">
        <v>2.34</v>
      </c>
      <c r="I24" s="128">
        <f t="shared" si="3"/>
        <v>24.14</v>
      </c>
      <c r="J24" s="128">
        <v>14.24</v>
      </c>
      <c r="K24" s="128">
        <v>0</v>
      </c>
      <c r="L24" s="128">
        <v>0</v>
      </c>
      <c r="M24" s="128">
        <v>0</v>
      </c>
      <c r="N24" s="128">
        <v>0</v>
      </c>
      <c r="O24" s="128">
        <v>1</v>
      </c>
      <c r="P24" s="128">
        <v>0</v>
      </c>
      <c r="Q24" s="128">
        <v>3</v>
      </c>
      <c r="R24" s="128">
        <v>5.9</v>
      </c>
      <c r="S24" s="128">
        <f t="shared" si="5"/>
        <v>78.27</v>
      </c>
      <c r="T24" s="128">
        <v>65.21</v>
      </c>
      <c r="U24" s="128">
        <v>13.06</v>
      </c>
      <c r="V24" s="128">
        <f t="shared" si="7"/>
        <v>37.529999999999994</v>
      </c>
      <c r="W24" s="128">
        <v>4.32</v>
      </c>
      <c r="X24" s="128">
        <v>28.31</v>
      </c>
      <c r="Y24" s="128">
        <v>4.9</v>
      </c>
    </row>
  </sheetData>
  <sheetProtection/>
  <mergeCells count="32">
    <mergeCell ref="C1:N1"/>
    <mergeCell ref="O1:Y1"/>
    <mergeCell ref="C3:Y3"/>
    <mergeCell ref="D4:H4"/>
    <mergeCell ref="I4:R4"/>
    <mergeCell ref="S4:U4"/>
    <mergeCell ref="V4:Y4"/>
    <mergeCell ref="A3:A6"/>
    <mergeCell ref="B3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/>
  <pageMargins left="0.7513888888888889" right="0.7513888888888889" top="1" bottom="1" header="0.5" footer="0.5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A2" sqref="A2"/>
    </sheetView>
  </sheetViews>
  <sheetFormatPr defaultColWidth="9.125" defaultRowHeight="14.25"/>
  <cols>
    <col min="1" max="1" width="60.00390625" style="85" customWidth="1"/>
    <col min="2" max="2" width="15.625" style="111" customWidth="1"/>
    <col min="3" max="16384" width="9.125" style="85" customWidth="1"/>
  </cols>
  <sheetData>
    <row r="1" spans="1:2" s="85" customFormat="1" ht="45" customHeight="1">
      <c r="A1" s="112" t="s">
        <v>505</v>
      </c>
      <c r="B1" s="112"/>
    </row>
    <row r="2" spans="1:2" s="85" customFormat="1" ht="31.5" customHeight="1">
      <c r="A2" s="53" t="s">
        <v>506</v>
      </c>
      <c r="B2" s="22" t="s">
        <v>31</v>
      </c>
    </row>
    <row r="3" spans="1:2" s="85" customFormat="1" ht="30.75" customHeight="1">
      <c r="A3" s="23" t="s">
        <v>507</v>
      </c>
      <c r="B3" s="24" t="s">
        <v>34</v>
      </c>
    </row>
    <row r="4" spans="1:2" s="85" customFormat="1" ht="30.75" customHeight="1">
      <c r="A4" s="23" t="s">
        <v>424</v>
      </c>
      <c r="B4" s="24">
        <f>SUM(B5:B6,B17)</f>
        <v>7776.36</v>
      </c>
    </row>
    <row r="5" spans="1:2" s="85" customFormat="1" ht="30.75" customHeight="1">
      <c r="A5" s="113" t="s">
        <v>508</v>
      </c>
      <c r="B5" s="24"/>
    </row>
    <row r="6" spans="1:4" s="85" customFormat="1" ht="30.75" customHeight="1">
      <c r="A6" s="113" t="s">
        <v>509</v>
      </c>
      <c r="B6" s="24">
        <f>SUM(B7:B16)</f>
        <v>7776.36</v>
      </c>
      <c r="D6" s="114"/>
    </row>
    <row r="7" spans="1:2" s="85" customFormat="1" ht="30.75" customHeight="1">
      <c r="A7" s="115" t="s">
        <v>510</v>
      </c>
      <c r="B7" s="116"/>
    </row>
    <row r="8" spans="1:2" s="85" customFormat="1" ht="30.75" customHeight="1">
      <c r="A8" s="115" t="s">
        <v>511</v>
      </c>
      <c r="B8" s="116"/>
    </row>
    <row r="9" spans="1:2" s="85" customFormat="1" ht="30.75" customHeight="1">
      <c r="A9" s="115" t="s">
        <v>512</v>
      </c>
      <c r="B9" s="116"/>
    </row>
    <row r="10" spans="1:2" s="85" customFormat="1" ht="30.75" customHeight="1">
      <c r="A10" s="115" t="s">
        <v>513</v>
      </c>
      <c r="B10" s="116"/>
    </row>
    <row r="11" spans="1:2" s="85" customFormat="1" ht="30.75" customHeight="1">
      <c r="A11" s="115" t="s">
        <v>514</v>
      </c>
      <c r="B11" s="116"/>
    </row>
    <row r="12" spans="1:2" s="85" customFormat="1" ht="30.75" customHeight="1">
      <c r="A12" s="115" t="s">
        <v>515</v>
      </c>
      <c r="B12" s="116"/>
    </row>
    <row r="13" spans="1:2" s="85" customFormat="1" ht="30.75" customHeight="1">
      <c r="A13" s="115" t="s">
        <v>516</v>
      </c>
      <c r="B13" s="116"/>
    </row>
    <row r="14" spans="1:2" s="85" customFormat="1" ht="30.75" customHeight="1">
      <c r="A14" s="115" t="s">
        <v>517</v>
      </c>
      <c r="B14" s="116"/>
    </row>
    <row r="15" spans="1:2" s="85" customFormat="1" ht="30.75" customHeight="1">
      <c r="A15" s="115" t="s">
        <v>518</v>
      </c>
      <c r="B15" s="116"/>
    </row>
    <row r="16" spans="1:2" s="85" customFormat="1" ht="30.75" customHeight="1">
      <c r="A16" s="115" t="s">
        <v>519</v>
      </c>
      <c r="B16" s="116">
        <v>7776.36</v>
      </c>
    </row>
    <row r="17" spans="1:2" s="85" customFormat="1" ht="30.75" customHeight="1">
      <c r="A17" s="113" t="s">
        <v>520</v>
      </c>
      <c r="B17" s="24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韩元元</cp:lastModifiedBy>
  <cp:lastPrinted>2017-02-13T13:18:03Z</cp:lastPrinted>
  <dcterms:created xsi:type="dcterms:W3CDTF">1996-12-17T01:32:42Z</dcterms:created>
  <dcterms:modified xsi:type="dcterms:W3CDTF">2019-04-01T00:44:04Z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