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tabRatio="751" firstSheet="1" activeTab="1"/>
  </bookViews>
  <sheets>
    <sheet name="封面" sheetId="1" r:id="rId1"/>
    <sheet name="目录" sheetId="2" r:id="rId2"/>
    <sheet name="表1" sheetId="3" r:id="rId3"/>
    <sheet name="表2" sheetId="4" r:id="rId4"/>
    <sheet name="表3" sheetId="5" r:id="rId5"/>
    <sheet name="表4" sheetId="6" r:id="rId6"/>
    <sheet name="表5" sheetId="7" r:id="rId7"/>
    <sheet name="表6" sheetId="8" r:id="rId8"/>
    <sheet name="表7" sheetId="9" r:id="rId9"/>
    <sheet name="表8" sheetId="10" r:id="rId10"/>
    <sheet name="表9" sheetId="11" r:id="rId11"/>
    <sheet name="表10" sheetId="12" r:id="rId12"/>
    <sheet name="表11" sheetId="13" r:id="rId13"/>
    <sheet name="表12" sheetId="14" r:id="rId14"/>
    <sheet name="表13" sheetId="15" r:id="rId15"/>
    <sheet name="表14" sheetId="16" r:id="rId16"/>
    <sheet name="表15" sheetId="17" r:id="rId17"/>
    <sheet name="六" sheetId="18" r:id="rId18"/>
    <sheet name="七" sheetId="19" r:id="rId19"/>
  </sheets>
  <definedNames>
    <definedName name="_xlnm.Print_Area" localSheetId="3">'表2'!$A$1:$D$28</definedName>
    <definedName name="_xlnm.Print_Titles" localSheetId="4">'表3'!$1:$3</definedName>
    <definedName name="_xlnm.Print_Titles" localSheetId="5">'表4'!$A:$A</definedName>
    <definedName name="_xlnm.Print_Titles" localSheetId="9">'表8'!$1:$3</definedName>
    <definedName name="_xlnm.Print_Area" localSheetId="17">'六'!$A$1:$A$11</definedName>
    <definedName name="_xlnm._FilterDatabase" localSheetId="4" hidden="1">'表3'!$A$3:$E$398</definedName>
    <definedName name="_xlnm._FilterDatabase" localSheetId="18" hidden="1">'七'!$A$4:$IE$285</definedName>
  </definedNames>
  <calcPr fullCalcOnLoad="1" iterate="1" iterateCount="100" iterateDelta="0.001"/>
</workbook>
</file>

<file path=xl/sharedStrings.xml><?xml version="1.0" encoding="utf-8"?>
<sst xmlns="http://schemas.openxmlformats.org/spreadsheetml/2006/main" count="1348" uniqueCount="1044">
  <si>
    <t>神木县2017年财政预算（草案）</t>
  </si>
  <si>
    <t>神木县财政局</t>
  </si>
  <si>
    <t>目    录</t>
  </si>
  <si>
    <t>一、一般公共预算报表</t>
  </si>
  <si>
    <t xml:space="preserve">  表1 2017年一般公共预算收入预算表</t>
  </si>
  <si>
    <t xml:space="preserve">  表2 2017年一般公共预算支出预算表</t>
  </si>
  <si>
    <t xml:space="preserve">  表3 2017年一般公共预算支出功能分类预算表</t>
  </si>
  <si>
    <t xml:space="preserve">  表4 2017年一般公共预算支出经济分类预算表</t>
  </si>
  <si>
    <t xml:space="preserve">  表5 2017年税收返还和转移支付预算表</t>
  </si>
  <si>
    <t xml:space="preserve">  表6 2017年政府一般债务情况表</t>
  </si>
  <si>
    <t>二、政府性基金预算报表</t>
  </si>
  <si>
    <t xml:space="preserve">  表7 2017年政府性基金收入预算表</t>
  </si>
  <si>
    <t xml:space="preserve">  表8 2017年政府性基金支出预算表</t>
  </si>
  <si>
    <t xml:space="preserve">  表9 2017年政府性基金转移支付表</t>
  </si>
  <si>
    <t xml:space="preserve">  表10 2017年政府专项债务情况表</t>
  </si>
  <si>
    <t>三、国有资本经营预算报表</t>
  </si>
  <si>
    <t xml:space="preserve">  表11 2017年国有资本经营预算收入表</t>
  </si>
  <si>
    <t xml:space="preserve">  表12 2017年国有资本经营预算支出表</t>
  </si>
  <si>
    <t>四、社会保险基金预算报表</t>
  </si>
  <si>
    <t xml:space="preserve">  表13 2017年社会保险基金收入表</t>
  </si>
  <si>
    <t xml:space="preserve">  表14 2017年社会保险基金收入表</t>
  </si>
  <si>
    <t>五、公共预算安排的“三公经费”预算表</t>
  </si>
  <si>
    <t xml:space="preserve">  表15 2017年公共预算安排的“三公经费”预算表</t>
  </si>
  <si>
    <t>六、“三公经费”、转移支付及政府性债务情况说明</t>
  </si>
  <si>
    <t>七、2017年政府采购项目明细表</t>
  </si>
  <si>
    <t>2017年一般公共预算收入预算表</t>
  </si>
  <si>
    <t>表一</t>
  </si>
  <si>
    <t>单位：万元</t>
  </si>
  <si>
    <r>
      <t>项</t>
    </r>
    <r>
      <rPr>
        <b/>
        <sz val="11"/>
        <rFont val="Times New Roman"/>
        <family val="1"/>
      </rPr>
      <t xml:space="preserve">          </t>
    </r>
    <r>
      <rPr>
        <b/>
        <sz val="11"/>
        <rFont val="宋体"/>
        <family val="0"/>
      </rPr>
      <t>目</t>
    </r>
  </si>
  <si>
    <t>2016年
执行数</t>
  </si>
  <si>
    <t>2017年
预算数</t>
  </si>
  <si>
    <t>预算数
比上年
±%</t>
  </si>
  <si>
    <t>一、税收收入</t>
  </si>
  <si>
    <t>　　增值税</t>
  </si>
  <si>
    <t xml:space="preserve">    营业税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</si>
  <si>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</si>
  <si>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</si>
  <si>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</si>
  <si>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</si>
  <si>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</si>
  <si>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</si>
  <si>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</si>
  <si>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</si>
  <si>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</si>
  <si>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</si>
  <si>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</si>
  <si>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</si>
  <si>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</si>
  <si>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</si>
  <si>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</si>
  <si>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</si>
  <si>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</si>
  <si>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其他收入</t>
  </si>
  <si>
    <t>三、上级补助收入</t>
  </si>
  <si>
    <t>四、上年结转</t>
  </si>
  <si>
    <t>五、调入预算稳定调节基金</t>
  </si>
  <si>
    <t>六、调入资金</t>
  </si>
  <si>
    <t>收入总计</t>
  </si>
  <si>
    <t>2017年一般公共预算支出预算表</t>
  </si>
  <si>
    <t>表二</t>
  </si>
  <si>
    <t>项       目</t>
  </si>
  <si>
    <t>2016年
预算执行数</t>
  </si>
  <si>
    <t>一、一般公共服务支出</t>
  </si>
  <si>
    <t>二、公共安全支出</t>
  </si>
  <si>
    <t>三、教育支出</t>
  </si>
  <si>
    <t>四、科学技术支出</t>
  </si>
  <si>
    <t>五、文化体育与传媒支出</t>
  </si>
  <si>
    <t>六、社会保障和就业支出</t>
  </si>
  <si>
    <t>七、医疗卫生与计划生育支出</t>
  </si>
  <si>
    <t>八、节能环保支出</t>
  </si>
  <si>
    <t>九、城乡社区支出</t>
  </si>
  <si>
    <t>十、农林水支出</t>
  </si>
  <si>
    <t>十一、交通运输支出</t>
  </si>
  <si>
    <t>十二、资源勘探信息等支出</t>
  </si>
  <si>
    <t>十三、商业服务业等支出</t>
  </si>
  <si>
    <t>十四、金融支出</t>
  </si>
  <si>
    <t>十五、援助其他地区支出</t>
  </si>
  <si>
    <t>十六、国土海洋气象等支出</t>
  </si>
  <si>
    <t>十七、住房保障支出</t>
  </si>
  <si>
    <t>十八、粮油物资储备支出</t>
  </si>
  <si>
    <t>十九、其他支出（类）</t>
  </si>
  <si>
    <t>二十、债务付息支出</t>
  </si>
  <si>
    <t>支出合计</t>
  </si>
  <si>
    <t>　上解上级支出</t>
  </si>
  <si>
    <t xml:space="preserve">  补助下级支出</t>
  </si>
  <si>
    <t xml:space="preserve">  结转下年支出</t>
  </si>
  <si>
    <t>支出总计</t>
  </si>
  <si>
    <t>2017年一般公共预算支出功能分类预算表</t>
  </si>
  <si>
    <t>表三</t>
  </si>
  <si>
    <t>功能科目编码</t>
  </si>
  <si>
    <t>功能科目名称</t>
  </si>
  <si>
    <t>2017年预算数</t>
  </si>
  <si>
    <t>一般公共服务支出</t>
  </si>
  <si>
    <t xml:space="preserve">  人大事务</t>
  </si>
  <si>
    <t xml:space="preserve">    行政运行</t>
  </si>
  <si>
    <t xml:space="preserve">    一般行政管理事务</t>
  </si>
  <si>
    <t xml:space="preserve">    其他人大事务支出</t>
  </si>
  <si>
    <t xml:space="preserve">  政协事务</t>
  </si>
  <si>
    <t xml:space="preserve">    其他政协事务支出</t>
  </si>
  <si>
    <t xml:space="preserve">  政府办公厅(室)及相关机构事务</t>
  </si>
  <si>
    <t xml:space="preserve">    机关服务</t>
  </si>
  <si>
    <t xml:space="preserve">    专项服务</t>
  </si>
  <si>
    <t xml:space="preserve">    专项业务活动</t>
  </si>
  <si>
    <t xml:space="preserve">    信访事务</t>
  </si>
  <si>
    <t xml:space="preserve">    事业运行</t>
  </si>
  <si>
    <t xml:space="preserve">    其他政府办公厅(室)及相关机构事务支出</t>
  </si>
  <si>
    <t xml:space="preserve">  发展与改革事务</t>
  </si>
  <si>
    <t xml:space="preserve">    战略规划与实施</t>
  </si>
  <si>
    <t xml:space="preserve">    社会事业发展规划</t>
  </si>
  <si>
    <t xml:space="preserve">    物价管理</t>
  </si>
  <si>
    <t xml:space="preserve">    其他发展与改革事务支出</t>
  </si>
  <si>
    <t xml:space="preserve">  统计信息事务</t>
  </si>
  <si>
    <t xml:space="preserve">    专项普查活动</t>
  </si>
  <si>
    <t xml:space="preserve">    统计抽样调查</t>
  </si>
  <si>
    <t xml:space="preserve">  财政事务</t>
  </si>
  <si>
    <t xml:space="preserve">    其他财政事务支出</t>
  </si>
  <si>
    <t xml:space="preserve">  税收事务</t>
  </si>
  <si>
    <t xml:space="preserve">    其他税收事务支出</t>
  </si>
  <si>
    <t xml:space="preserve">  审计事务</t>
  </si>
  <si>
    <t xml:space="preserve">  人力资源事务</t>
  </si>
  <si>
    <t xml:space="preserve">  纪检监察事务</t>
  </si>
  <si>
    <t xml:space="preserve">  商贸事务</t>
  </si>
  <si>
    <t xml:space="preserve">    招商引资</t>
  </si>
  <si>
    <t xml:space="preserve">    其他商贸事务支出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</si>
  <si>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</si>
  <si>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</si>
  <si>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</si>
  <si>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</si>
  <si>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</si>
  <si>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</si>
  <si>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质量技术监督行政执法及业务管理</t>
  </si>
  <si>
    <t xml:space="preserve">    质量技术监督技术支持</t>
  </si>
  <si>
    <t xml:space="preserve">    其他质量技术监督与检验检疫事务支出</t>
  </si>
  <si>
    <t xml:space="preserve">  民族事务</t>
  </si>
  <si>
    <t xml:space="preserve">    其他民族事务支出</t>
  </si>
  <si>
    <t xml:space="preserve">  宗教事务</t>
  </si>
  <si>
    <t xml:space="preserve">    其他宗教事务支出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</si>
  <si>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</si>
  <si>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</si>
  <si>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</si>
  <si>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</si>
  <si>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</si>
  <si>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</si>
  <si>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</si>
  <si>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</si>
  <si>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</si>
  <si>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</si>
  <si>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</si>
  <si>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</si>
  <si>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</si>
  <si>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</si>
  <si>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</si>
  <si>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其他共产党事务支出(款)</t>
  </si>
  <si>
    <t xml:space="preserve">    其他共产党事务支出(项)</t>
  </si>
  <si>
    <t xml:space="preserve">  其他一般公共服务支出(款)</t>
  </si>
  <si>
    <t xml:space="preserve">    其他一般公共服务支出(项)</t>
  </si>
  <si>
    <t>公共安全支出</t>
  </si>
  <si>
    <t xml:space="preserve">  武装警察</t>
  </si>
  <si>
    <t xml:space="preserve">    消防</t>
  </si>
  <si>
    <t xml:space="preserve">  公安</t>
  </si>
  <si>
    <t xml:space="preserve">    治安管理</t>
  </si>
  <si>
    <t xml:space="preserve">    禁毒管理</t>
  </si>
  <si>
    <t xml:space="preserve">    道路交通管理</t>
  </si>
  <si>
    <t xml:space="preserve">    居民身份证管理</t>
  </si>
  <si>
    <t xml:space="preserve">    信息化建设</t>
  </si>
  <si>
    <t xml:space="preserve">    拘押收教场所管理</t>
  </si>
  <si>
    <t xml:space="preserve">    警犬繁育及训养</t>
  </si>
  <si>
    <t xml:space="preserve">    其他公安支出</t>
  </si>
  <si>
    <t xml:space="preserve">  检察</t>
  </si>
  <si>
    <t xml:space="preserve">  法院</t>
  </si>
  <si>
    <t xml:space="preserve">  司法</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</si>
  <si>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</si>
  <si>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</si>
  <si>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</si>
  <si>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</si>
  <si>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</si>
  <si>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</si>
  <si>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</si>
  <si>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</si>
  <si>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</si>
  <si>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</si>
  <si>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职业高中教育</t>
  </si>
  <si>
    <t xml:space="preserve">    高等职业教育</t>
  </si>
  <si>
    <t xml:space="preserve">  特殊教育</t>
  </si>
  <si>
    <t xml:space="preserve">    特殊学校教育</t>
  </si>
  <si>
    <t xml:space="preserve">  进修及培训</t>
  </si>
  <si>
    <t xml:space="preserve">    教师进修</t>
  </si>
  <si>
    <t xml:space="preserve">    干部教育</t>
  </si>
  <si>
    <t xml:space="preserve">  教育费附加安排的支出</t>
  </si>
  <si>
    <t xml:space="preserve">    其他教育费附加安排的支出</t>
  </si>
  <si>
    <t>科学技术支出</t>
  </si>
  <si>
    <t xml:space="preserve">  科学技术管理事务</t>
  </si>
  <si>
    <t xml:space="preserve">    其他科学技术管理事务支出</t>
  </si>
  <si>
    <t xml:space="preserve">  其他科学技术支出(款)</t>
  </si>
  <si>
    <t xml:space="preserve">    其他科学技术支出(项)</t>
  </si>
  <si>
    <t>文化体育与传媒支出</t>
  </si>
  <si>
    <t xml:space="preserve">  文化</t>
  </si>
  <si>
    <t xml:space="preserve">    图书馆</t>
  </si>
  <si>
    <t xml:space="preserve">    艺术表演团体</t>
  </si>
  <si>
    <t xml:space="preserve">    文化活动</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</si>
  <si>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</si>
  <si>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</si>
  <si>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</si>
  <si>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</si>
  <si>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</si>
  <si>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</si>
  <si>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</si>
  <si>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体育训练</t>
  </si>
  <si>
    <t xml:space="preserve">    体育场馆</t>
  </si>
  <si>
    <t xml:space="preserve">    其他体育支出</t>
  </si>
  <si>
    <t xml:space="preserve">  新闻出版广播影视</t>
  </si>
  <si>
    <t xml:space="preserve">    广播</t>
  </si>
  <si>
    <t xml:space="preserve">    电视</t>
  </si>
  <si>
    <t xml:space="preserve">    电影</t>
  </si>
  <si>
    <t xml:space="preserve">    其他广播影视支出</t>
  </si>
  <si>
    <t xml:space="preserve">  其他文化体育与传媒支出(款)</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</si>
  <si>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</si>
  <si>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</si>
  <si>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</si>
  <si>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</si>
  <si>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</si>
  <si>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社会保险经办机构</t>
  </si>
  <si>
    <t xml:space="preserve">    其他人力资源和社会保障管理事务支出</t>
  </si>
  <si>
    <t xml:space="preserve">  民政管理事务</t>
  </si>
  <si>
    <t xml:space="preserve">    拥军优属</t>
  </si>
  <si>
    <t xml:space="preserve">    老龄事务</t>
  </si>
  <si>
    <t xml:space="preserve">    行政区划和地名管理</t>
  </si>
  <si>
    <t xml:space="preserve">    基层政权和社区建设</t>
  </si>
  <si>
    <t xml:space="preserve">    其他民政管理事务支出</t>
  </si>
  <si>
    <t xml:space="preserve">  行政事业单位离退休</t>
  </si>
  <si>
    <t xml:space="preserve">    其他行政事业单位离退休支出</t>
  </si>
  <si>
    <t xml:space="preserve">  抚恤</t>
  </si>
  <si>
    <t xml:space="preserve">    死亡抚恤</t>
  </si>
  <si>
    <t xml:space="preserve">    伤残抚恤</t>
  </si>
  <si>
    <t xml:space="preserve">    在乡复员、退伍军人生活补助</t>
  </si>
  <si>
    <t xml:space="preserve">    义务兵优待</t>
  </si>
  <si>
    <t xml:space="preserve">    其他优抚支出</t>
  </si>
  <si>
    <t xml:space="preserve">  退役安置</t>
  </si>
  <si>
    <t xml:space="preserve">    退役士兵安置</t>
  </si>
  <si>
    <t xml:space="preserve">  社会福利</t>
  </si>
  <si>
    <t xml:space="preserve">    老年福利</t>
  </si>
  <si>
    <t xml:space="preserve">    社会福利事业单位</t>
  </si>
  <si>
    <t xml:space="preserve">    其他社会福利支出</t>
  </si>
  <si>
    <t xml:space="preserve">  残疾人事业</t>
  </si>
  <si>
    <t xml:space="preserve">    残疾人就业和扶贫</t>
  </si>
  <si>
    <t xml:space="preserve">  最低生活保障</t>
  </si>
  <si>
    <t xml:space="preserve">    农村最低生活保障金支出</t>
  </si>
  <si>
    <t xml:space="preserve">  临时救助</t>
  </si>
  <si>
    <t xml:space="preserve">    临时救助支出</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</si>
  <si>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</si>
  <si>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</si>
  <si>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</si>
  <si>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</si>
  <si>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</si>
  <si>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</si>
  <si>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</si>
  <si>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基层医疗卫生机构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</si>
  <si>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</si>
  <si>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</si>
  <si>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</si>
  <si>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</si>
  <si>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</si>
  <si>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</si>
  <si>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</si>
  <si>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其他公共卫生支出</t>
  </si>
  <si>
    <t xml:space="preserve">  医疗保障</t>
  </si>
  <si>
    <t xml:space="preserve">    新型农村合作医疗</t>
  </si>
  <si>
    <t xml:space="preserve">    城乡医疗救助</t>
  </si>
  <si>
    <t xml:space="preserve">    其他医疗保障支出</t>
  </si>
  <si>
    <t xml:space="preserve">  中医药</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</si>
  <si>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</si>
  <si>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</si>
  <si>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</si>
  <si>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</si>
  <si>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</si>
  <si>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</si>
  <si>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其他食品和药品监督管理事务支出</t>
  </si>
  <si>
    <t xml:space="preserve">  其他医疗卫生与计划生育支出(款)</t>
  </si>
  <si>
    <t xml:space="preserve">    其他医疗卫生与计划生育支出(项)</t>
  </si>
  <si>
    <t>节能环保支出</t>
  </si>
  <si>
    <t xml:space="preserve">  污染防治</t>
  </si>
  <si>
    <t xml:space="preserve">    大气</t>
  </si>
  <si>
    <t xml:space="preserve">    水体</t>
  </si>
  <si>
    <t xml:space="preserve">  自然生态保护</t>
  </si>
  <si>
    <t xml:space="preserve">    其他自然生态保护支出</t>
  </si>
  <si>
    <t xml:space="preserve">  天然林保护</t>
  </si>
  <si>
    <t xml:space="preserve">    其他天然林保护支出</t>
  </si>
  <si>
    <t xml:space="preserve">  退耕还林</t>
  </si>
  <si>
    <t xml:space="preserve">    其他退耕还林支出</t>
  </si>
  <si>
    <t xml:space="preserve">  风沙荒漠治理</t>
  </si>
  <si>
    <t xml:space="preserve">    京津风沙源治理工程建设</t>
  </si>
  <si>
    <t xml:space="preserve">  能源节约利用(款)</t>
  </si>
  <si>
    <t xml:space="preserve">    能源节约利用(项)</t>
  </si>
  <si>
    <t xml:space="preserve">  其他节能环保支出(款)</t>
  </si>
  <si>
    <t xml:space="preserve">    其他节能环保支出(项)</t>
  </si>
  <si>
    <t>城乡社区支出</t>
  </si>
  <si>
    <t xml:space="preserve">  城乡社区管理事务</t>
  </si>
  <si>
    <t xml:space="preserve">    城管执法</t>
  </si>
  <si>
    <t xml:space="preserve">    市政公用行业市场监管</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</si>
  <si>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</si>
  <si>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</si>
  <si>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</si>
  <si>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</si>
  <si>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</si>
  <si>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</si>
  <si>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</si>
  <si>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</si>
  <si>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农林水支出</t>
  </si>
  <si>
    <t xml:space="preserve">  农业</t>
  </si>
  <si>
    <t xml:space="preserve">    农垦运行</t>
  </si>
  <si>
    <t xml:space="preserve">    科技转化与推广服务</t>
  </si>
  <si>
    <t xml:space="preserve">    农业生产资料与技术补贴</t>
  </si>
  <si>
    <t xml:space="preserve">    农业组织化与产业化经营</t>
  </si>
  <si>
    <t xml:space="preserve">    农村公益事业</t>
  </si>
  <si>
    <t xml:space="preserve">    农村道路建设</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</si>
  <si>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</si>
  <si>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</si>
  <si>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</si>
  <si>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</si>
  <si>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</si>
  <si>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</si>
  <si>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森林生态效益补偿</t>
  </si>
  <si>
    <t xml:space="preserve">    林业自然保护区</t>
  </si>
  <si>
    <t xml:space="preserve">    湿地保护</t>
  </si>
  <si>
    <t xml:space="preserve">    林业执法与监督</t>
  </si>
  <si>
    <t xml:space="preserve">    林业检疫检测</t>
  </si>
  <si>
    <t xml:space="preserve">    防沙治沙</t>
  </si>
  <si>
    <t xml:space="preserve">    其他林业支出</t>
  </si>
  <si>
    <t xml:space="preserve">  水利</t>
  </si>
  <si>
    <t xml:space="preserve">    水利行业业务管理</t>
  </si>
  <si>
    <t xml:space="preserve">    水利工程建设</t>
  </si>
  <si>
    <t xml:space="preserve">    水利工程运行与维护</t>
  </si>
  <si>
    <t xml:space="preserve">    水利执法监督</t>
  </si>
  <si>
    <t xml:space="preserve">    水土保持</t>
  </si>
  <si>
    <t xml:space="preserve">    水资源节约管理与保护</t>
  </si>
  <si>
    <t xml:space="preserve">    水质监测</t>
  </si>
  <si>
    <t xml:space="preserve">    防汛</t>
  </si>
  <si>
    <t xml:space="preserve">    抗旱</t>
  </si>
  <si>
    <t xml:space="preserve">    农田水利</t>
  </si>
  <si>
    <t xml:space="preserve">    水资源费安排的支出</t>
  </si>
  <si>
    <t xml:space="preserve">    农村人畜饮水</t>
  </si>
  <si>
    <t xml:space="preserve">    其他水利支出</t>
  </si>
  <si>
    <t xml:space="preserve">  扶贫</t>
  </si>
  <si>
    <t xml:space="preserve">    农村基础设施建设</t>
  </si>
  <si>
    <t xml:space="preserve">    生产发展</t>
  </si>
  <si>
    <t xml:space="preserve">    社会发展</t>
  </si>
  <si>
    <t xml:space="preserve">    扶贫事业机构</t>
  </si>
  <si>
    <t xml:space="preserve">    其他扶贫支出</t>
  </si>
  <si>
    <t xml:space="preserve">  农业综合开发</t>
  </si>
  <si>
    <t xml:space="preserve">    其他农业综合开发支出</t>
  </si>
  <si>
    <t xml:space="preserve">  农村综合改革</t>
  </si>
  <si>
    <t xml:space="preserve">    对村级一事一议的补助</t>
  </si>
  <si>
    <t xml:space="preserve">    对村民委员会和村党支部的补助</t>
  </si>
  <si>
    <t xml:space="preserve">  其他农林水支出(款)</t>
  </si>
  <si>
    <t xml:space="preserve">    其他农林水支出(项)</t>
  </si>
  <si>
    <t>交通运输支出</t>
  </si>
  <si>
    <t xml:space="preserve">  公路水路运输</t>
  </si>
  <si>
    <t xml:space="preserve">    公路新建</t>
  </si>
  <si>
    <t xml:space="preserve">    公路养护</t>
  </si>
  <si>
    <t xml:space="preserve">    公路和运输安全</t>
  </si>
  <si>
    <t xml:space="preserve">    公路运输管理</t>
  </si>
  <si>
    <t xml:space="preserve">    航务管理</t>
  </si>
  <si>
    <t xml:space="preserve">    其他公路水路运输支出</t>
  </si>
  <si>
    <t xml:space="preserve">  其他交通运输支出(款)</t>
  </si>
  <si>
    <t xml:space="preserve">    其他交通运输支出(项)</t>
  </si>
  <si>
    <t>资源勘探信息等支出</t>
  </si>
  <si>
    <t xml:space="preserve">  资源勘探开发</t>
  </si>
  <si>
    <t xml:space="preserve">    煤炭勘探开采和洗选</t>
  </si>
  <si>
    <t xml:space="preserve">    其他资源勘探业支出</t>
  </si>
  <si>
    <t xml:space="preserve">  安全生产监管</t>
  </si>
  <si>
    <t xml:space="preserve">    其他安全生产监管支出</t>
  </si>
  <si>
    <t xml:space="preserve">  支持中小企业发展和管理支出</t>
  </si>
  <si>
    <t xml:space="preserve">    中小企业发展专项</t>
  </si>
  <si>
    <t xml:space="preserve">    其他支持中小企业发展和管理支出</t>
  </si>
  <si>
    <t>商业服务业等支出</t>
  </si>
  <si>
    <t xml:space="preserve">  商业流通事务</t>
  </si>
  <si>
    <t xml:space="preserve">    其他商业流通事务支出</t>
  </si>
  <si>
    <t xml:space="preserve">  旅游业管理与服务支出</t>
  </si>
  <si>
    <t xml:space="preserve">    旅游宣传</t>
  </si>
  <si>
    <t xml:space="preserve">    其他旅游业管理与服务支出</t>
  </si>
  <si>
    <t>金融支出</t>
  </si>
  <si>
    <t xml:space="preserve">  其他金融支出(款)</t>
  </si>
  <si>
    <t xml:space="preserve">    其他金融支出(项)</t>
  </si>
  <si>
    <t>援助其他地区支出</t>
  </si>
  <si>
    <t xml:space="preserve">  其他支出</t>
  </si>
  <si>
    <t>国土海洋气象等支出</t>
  </si>
  <si>
    <t xml:space="preserve">  国土资源事务</t>
  </si>
  <si>
    <t xml:space="preserve">    地质灾害防治</t>
  </si>
  <si>
    <t xml:space="preserve">    土地资源储备支出</t>
  </si>
  <si>
    <t xml:space="preserve">    地质矿产资源利用与保护</t>
  </si>
  <si>
    <t xml:space="preserve">    其他国土资源事务支出</t>
  </si>
  <si>
    <t xml:space="preserve">  气象事务</t>
  </si>
  <si>
    <t xml:space="preserve">    气象装备保障维护</t>
  </si>
  <si>
    <t>住房保障支出</t>
  </si>
  <si>
    <t xml:space="preserve">  保障性安居工程支出</t>
  </si>
  <si>
    <t xml:space="preserve">    廉租住房</t>
  </si>
  <si>
    <t xml:space="preserve">    棚户区改造</t>
  </si>
  <si>
    <t xml:space="preserve">    保障性住房租金补贴</t>
  </si>
  <si>
    <t xml:space="preserve">    其他保障性安居工程支出</t>
  </si>
  <si>
    <t xml:space="preserve">  住房改革支出</t>
  </si>
  <si>
    <t xml:space="preserve">    住房公积金</t>
  </si>
  <si>
    <t>粮油物资储备支出</t>
  </si>
  <si>
    <t xml:space="preserve">  粮油事务</t>
  </si>
  <si>
    <t xml:space="preserve">    其他粮油事务支出</t>
  </si>
  <si>
    <t xml:space="preserve">  物资事务</t>
  </si>
  <si>
    <t xml:space="preserve">    其他物资事务支出</t>
  </si>
  <si>
    <t xml:space="preserve">  重要商品储备</t>
  </si>
  <si>
    <t xml:space="preserve">    食盐储备</t>
  </si>
  <si>
    <t xml:space="preserve">    其他重要商品储备支出</t>
  </si>
  <si>
    <t>债务付息支出</t>
  </si>
  <si>
    <t xml:space="preserve">  地方政府一般债务付息支出</t>
  </si>
  <si>
    <t xml:space="preserve">    地方政府一般债务付息支出</t>
  </si>
  <si>
    <t>公共财政支出合计</t>
  </si>
  <si>
    <t>2017年一般公共预算支出经济分类预算表</t>
  </si>
  <si>
    <t>表四</t>
  </si>
  <si>
    <t>科目名称</t>
  </si>
  <si>
    <t>合计</t>
  </si>
  <si>
    <t>工资福利支出</t>
  </si>
  <si>
    <t>商品和服务支出</t>
  </si>
  <si>
    <t>对个人和家庭的补助</t>
  </si>
  <si>
    <t>基本建设支出</t>
  </si>
  <si>
    <t>其他资本性支出</t>
  </si>
  <si>
    <t>对企事业单位的补贴</t>
  </si>
  <si>
    <t>债务利息支出</t>
  </si>
  <si>
    <t>其他支出</t>
  </si>
  <si>
    <t>转移性支出</t>
  </si>
  <si>
    <t>工资福利支出小计</t>
  </si>
  <si>
    <t>基本工资</t>
  </si>
  <si>
    <t>津贴补贴</t>
  </si>
  <si>
    <t>奖金</t>
  </si>
  <si>
    <t>其他社会保障缴费</t>
  </si>
  <si>
    <t>伙食补助费</t>
  </si>
  <si>
    <t>绩效工资</t>
  </si>
  <si>
    <t>机关事业单位基本养老保险缴费</t>
  </si>
  <si>
    <t>职业年金缴费</t>
  </si>
  <si>
    <t>其他工资福利支出</t>
  </si>
  <si>
    <t>商品和服务支出小计</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</si>
  <si>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</si>
  <si>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</si>
  <si>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</si>
  <si>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</si>
  <si>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</si>
  <si>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</si>
  <si>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</si>
  <si>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</si>
  <si>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</si>
  <si>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</si>
  <si>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</si>
  <si>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</si>
  <si>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</si>
  <si>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</si>
  <si>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</si>
  <si>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</si>
  <si>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</si>
  <si>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</si>
  <si>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</si>
  <si>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</si>
  <si>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</si>
  <si>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</si>
  <si>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</si>
  <si>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</si>
  <si>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</si>
  <si>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</si>
  <si>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</si>
  <si>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对个人和家庭的补助小计</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</si>
  <si>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</si>
  <si>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</si>
  <si>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</si>
  <si>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</si>
  <si>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</si>
  <si>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</si>
  <si>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</si>
  <si>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</si>
  <si>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</si>
  <si>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</si>
  <si>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</si>
  <si>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</si>
  <si>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</si>
  <si>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</si>
  <si>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</si>
  <si>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</si>
  <si>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基本建设支出小计</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</si>
  <si>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</si>
  <si>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</si>
  <si>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</si>
  <si>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</si>
  <si>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</si>
  <si>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</si>
  <si>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</si>
  <si>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</si>
  <si>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</si>
  <si>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</si>
  <si>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</si>
  <si>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</si>
  <si>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</si>
  <si>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</si>
  <si>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</si>
  <si>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对企事业单位的补贴小计</t>
  </si>
  <si>
    <t>企业政策性补贴</t>
  </si>
  <si>
    <t>事业单位补贴</t>
  </si>
  <si>
    <t>财政贴息</t>
  </si>
  <si>
    <t>其他对企事业单位的补贴</t>
  </si>
  <si>
    <t>债务利息支出小计</t>
  </si>
  <si>
    <t>国内债务付息</t>
  </si>
  <si>
    <t>国外债务付息</t>
  </si>
  <si>
    <t>其他支出小计</t>
  </si>
  <si>
    <t>赠与</t>
  </si>
  <si>
    <t>贷款转贷</t>
  </si>
  <si>
    <t>转移性支出小计</t>
  </si>
  <si>
    <t>不同级政府间转移性支出</t>
  </si>
  <si>
    <t>同级政府间转移性支出</t>
  </si>
  <si>
    <t>预备费</t>
  </si>
  <si>
    <t>预留</t>
  </si>
  <si>
    <t>补充全国社会保障基金</t>
  </si>
  <si>
    <t/>
  </si>
  <si>
    <t>2017年税收返还和转移支付预算表</t>
  </si>
  <si>
    <t>表五</t>
  </si>
  <si>
    <t>项        目</t>
  </si>
  <si>
    <t>一、税收返还</t>
  </si>
  <si>
    <t>二、一般性转移支付</t>
  </si>
  <si>
    <t xml:space="preserve">   均衡性转移支付支出</t>
  </si>
  <si>
    <t xml:space="preserve">   革命老区转移支付支出</t>
  </si>
  <si>
    <t xml:space="preserve">   县级基本财力保障机制奖补资金支出</t>
  </si>
  <si>
    <t xml:space="preserve">   成品油价税费改革转移支付支出</t>
  </si>
  <si>
    <t xml:space="preserve">   义务教育等转移支付支出</t>
  </si>
  <si>
    <t xml:space="preserve">   新型农村合作医疗等转移支付支出</t>
  </si>
  <si>
    <t xml:space="preserve">   产粮油大县奖励资金支出</t>
  </si>
  <si>
    <t xml:space="preserve">   重点生态功能区转移支付支出</t>
  </si>
  <si>
    <t xml:space="preserve">   固定数额补助支出</t>
  </si>
  <si>
    <t xml:space="preserve">   其他一般性转移支付支出</t>
  </si>
  <si>
    <t>三、专项转移支付</t>
  </si>
  <si>
    <t>2017年政府一般债务情况表</t>
  </si>
  <si>
    <t>表六</t>
  </si>
  <si>
    <t>项目</t>
  </si>
  <si>
    <t>2016年债务限额</t>
  </si>
  <si>
    <t>地方政府债券转贷债务</t>
  </si>
  <si>
    <t>地方政府债券置换债务</t>
  </si>
  <si>
    <t>2017年政府性基金收入预算表</t>
  </si>
  <si>
    <t>表七</t>
  </si>
  <si>
    <t>国有土地使用权出让收入</t>
  </si>
  <si>
    <t>城市基础设施配套费收入</t>
  </si>
  <si>
    <t>新型墙体材料专项基金收入</t>
  </si>
  <si>
    <t>地方政府性基金收入合计</t>
  </si>
  <si>
    <t>上级财政补助收入</t>
  </si>
  <si>
    <t>2017年政府性基金支出预算表</t>
  </si>
  <si>
    <t>表八</t>
  </si>
  <si>
    <t>城乡社区事务</t>
  </si>
  <si>
    <t xml:space="preserve">  国有土地使用权出让收入及对应专项债务收入安排的支出</t>
  </si>
  <si>
    <t xml:space="preserve">    征地和拆迁补偿支出</t>
  </si>
  <si>
    <t xml:space="preserve">    其他国有土地使用权出让收入安排的支出</t>
  </si>
  <si>
    <t xml:space="preserve">  城市基础设施配套费及对应专项债务收入安排的支出</t>
  </si>
  <si>
    <t xml:space="preserve">    城市公共设施</t>
  </si>
  <si>
    <t>资源勘探电力信息等事务</t>
  </si>
  <si>
    <t xml:space="preserve">  新型墙体材料专项基金及对应专项债务收入安排的支出</t>
  </si>
  <si>
    <t xml:space="preserve">    其他新型墙体材料专项基金支出</t>
  </si>
  <si>
    <t xml:space="preserve">    支    出    总    计</t>
  </si>
  <si>
    <t>2017年政府性基金转移支付表</t>
  </si>
  <si>
    <t>表九</t>
  </si>
  <si>
    <t>项    目</t>
  </si>
  <si>
    <t>预算数</t>
  </si>
  <si>
    <t>备注</t>
  </si>
  <si>
    <t xml:space="preserve">  国家电影事业发展专项资金支出</t>
  </si>
  <si>
    <t xml:space="preserve">  小型水库移民扶助基金支出</t>
  </si>
  <si>
    <t xml:space="preserve">  大中型水库移民后期扶持基金支出</t>
  </si>
  <si>
    <t xml:space="preserve">  新增建设用地土地有偿事业费安排的支出</t>
  </si>
  <si>
    <t xml:space="preserve">  彩票公益金安排的支出</t>
  </si>
  <si>
    <t>合    计</t>
  </si>
  <si>
    <t>注：我县没有政府性基金转移支付。</t>
  </si>
  <si>
    <t>2017年政府专项债务情况表</t>
  </si>
  <si>
    <t>表十</t>
  </si>
  <si>
    <t>债务限额</t>
  </si>
  <si>
    <t>债务余额</t>
  </si>
  <si>
    <t>注：我县没有政府专项债务。</t>
  </si>
  <si>
    <t>2017年国有资本经营预算收入表</t>
  </si>
  <si>
    <t>表十一</t>
  </si>
  <si>
    <t>科目编码</t>
  </si>
  <si>
    <t>预算科目</t>
  </si>
  <si>
    <t>国有资本经营收入</t>
  </si>
  <si>
    <t>非税收入</t>
  </si>
  <si>
    <t xml:space="preserve">  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</si>
  <si>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</si>
  <si>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</si>
  <si>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</si>
  <si>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</si>
  <si>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</si>
  <si>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</si>
  <si>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</si>
  <si>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</si>
  <si>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</si>
  <si>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</si>
  <si>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</si>
  <si>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</si>
  <si>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</si>
  <si>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</si>
  <si>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</si>
  <si>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</si>
  <si>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</si>
  <si>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</si>
  <si>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</si>
  <si>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</si>
  <si>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</si>
  <si>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</si>
  <si>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</si>
  <si>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</si>
  <si>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</si>
  <si>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</si>
  <si>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</si>
  <si>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</si>
  <si>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</si>
  <si>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</si>
  <si>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</si>
  <si>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</si>
  <si>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</si>
  <si>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</si>
  <si>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</si>
  <si>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</si>
  <si>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</si>
  <si>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</si>
  <si>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</si>
  <si>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</si>
  <si>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</si>
  <si>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</si>
  <si>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</si>
  <si>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</si>
  <si>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</si>
  <si>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</si>
  <si>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</si>
  <si>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</si>
  <si>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注：我县未编制国有资本经营预算。</t>
  </si>
  <si>
    <t>2017年国有资本经营预算支出表</t>
  </si>
  <si>
    <t>表十二</t>
  </si>
  <si>
    <t>国有资本经营支出</t>
  </si>
  <si>
    <t xml:space="preserve">  补充全国社会保障基金</t>
  </si>
  <si>
    <t xml:space="preserve">    国有资本经营预算补充社保基金支出</t>
  </si>
  <si>
    <t>国有资本经营预算支出</t>
  </si>
  <si>
    <t>　解决历史遗留问题及改革成本支出</t>
  </si>
  <si>
    <t>　　厂办大集体改革支出</t>
  </si>
  <si>
    <t>　　"三供一业"移交补助支出</t>
  </si>
  <si>
    <t>　　国有企业办职教幼教补助支出</t>
  </si>
  <si>
    <t>　　国有企业办公共服务机构移交补助支出</t>
  </si>
  <si>
    <t>　　国有企业退休人员社会化管理补助支出</t>
  </si>
  <si>
    <t>　　国有企业棚户区改造支出</t>
  </si>
  <si>
    <t>　　国有企业改革成本支出</t>
  </si>
  <si>
    <t>　　离休干部医药费补助支出</t>
  </si>
  <si>
    <t>　　其他解决历史遗留问题及改革成本支出</t>
  </si>
  <si>
    <t>　国有企业资本金注入</t>
  </si>
  <si>
    <t>　　国有经济结构调整支出</t>
  </si>
  <si>
    <t>　　公益性设施投资支出</t>
  </si>
  <si>
    <t>　　前瞻性战略性产业发展支出</t>
  </si>
  <si>
    <t>　　生态环境保护支出</t>
  </si>
  <si>
    <t>　　支持科技进步支出</t>
  </si>
  <si>
    <t>　　保障国家经济安全支出</t>
  </si>
  <si>
    <t>　　对外投资合作支出</t>
  </si>
  <si>
    <t>　　其他国有企业资本金注入</t>
  </si>
  <si>
    <t>　国有企业政策性补贴(款)</t>
  </si>
  <si>
    <t>　　国有企业政策性补贴(项)</t>
  </si>
  <si>
    <t>　金融国有资本经营预算支出</t>
  </si>
  <si>
    <t>　　资本性支出</t>
  </si>
  <si>
    <t>　　改革性支出</t>
  </si>
  <si>
    <t>　　其他金融国有资本经营预算支出</t>
  </si>
  <si>
    <t>　其他国有资本经营预算支出(款)</t>
  </si>
  <si>
    <t>　　其他国有资本经营预算支出(项)</t>
  </si>
  <si>
    <t>2017年社会保险基金收入表</t>
  </si>
  <si>
    <t>表十三</t>
  </si>
  <si>
    <t>一、收入</t>
  </si>
  <si>
    <t xml:space="preserve">   其中:1.保险费收入</t>
  </si>
  <si>
    <t xml:space="preserve">        2.投资收益</t>
  </si>
  <si>
    <t xml:space="preserve">        3.财政补贴收入</t>
  </si>
  <si>
    <t xml:space="preserve">        4.其他收入</t>
  </si>
  <si>
    <t xml:space="preserve">        5.转移收入</t>
  </si>
  <si>
    <t>注：我县未编制社会保险基金预算。</t>
  </si>
  <si>
    <t>2017年社会保险基金支出表</t>
  </si>
  <si>
    <t>表十四</t>
  </si>
  <si>
    <t>二、支出</t>
  </si>
  <si>
    <t xml:space="preserve">   其中:1.社会保险待遇支出</t>
  </si>
  <si>
    <t xml:space="preserve">        2.其他支出</t>
  </si>
  <si>
    <t xml:space="preserve">        3.转移支出</t>
  </si>
  <si>
    <t>2017年公共预算安排的“三公经费”预算表</t>
  </si>
  <si>
    <t>表十五</t>
  </si>
  <si>
    <t>公共预算安排的“三公”经费预算</t>
  </si>
  <si>
    <t>公务接待费
控制数</t>
  </si>
  <si>
    <t>公务用车购置及运行维护费</t>
  </si>
  <si>
    <t>小计</t>
  </si>
  <si>
    <t>公务用车购置费</t>
  </si>
  <si>
    <t>关于2017年“三公经费”预算
安排情况的说明</t>
  </si>
  <si>
    <t xml:space="preserve">    2016年“三公”经费支出3152.53万元，2017年部门预算单位填报数3152.53万元，与上年持平。有关“三公经费”预算情况说明如下：
    1、安排公务车运行维护费1803.04万元；
    2、公务接待费支出，部门预算中不单独安排，由单位在公用经费中按照《神木县招待费管理办法》中规定的比例列支，但不得突破上年支出数；
    3、安排因公出国（境）费9.49万元。</t>
  </si>
  <si>
    <t>关于2017年地方一般公共预算转移支付资金
安排情况的说明</t>
  </si>
  <si>
    <t xml:space="preserve">    2017年共安排财力性转移支付资金8997.1万元，其中：农村税改革转移支付资金8000万元。</t>
  </si>
  <si>
    <t>关于2017年政府债务情况的说明</t>
  </si>
  <si>
    <t xml:space="preserve">    2017年年初政府债务共计177479.1497万元，其中：地方政府债券转贷债务3545.1531万元；地方政府债券置换债务173933.9966万元。</t>
  </si>
  <si>
    <t>2017年政府采购项目明细表</t>
  </si>
  <si>
    <t>单位名称</t>
  </si>
  <si>
    <t>年初审核数</t>
  </si>
  <si>
    <t>项目名称</t>
  </si>
  <si>
    <t>结余资金安排数</t>
  </si>
  <si>
    <t>金额</t>
  </si>
  <si>
    <t>人大办</t>
  </si>
  <si>
    <t>县人大离退休老干部活动室修缮及设备购置费</t>
  </si>
  <si>
    <t>办公用房维修及设备购置费</t>
  </si>
  <si>
    <t>资料印制费</t>
  </si>
  <si>
    <t>聘请中介机构评估审计结果落实情况工作经费</t>
  </si>
  <si>
    <t>政协办</t>
  </si>
  <si>
    <t>办公设备购置费</t>
  </si>
  <si>
    <t>机关办公室改造维修费</t>
  </si>
  <si>
    <t>政府购买保护长城经费</t>
  </si>
  <si>
    <t>长城协会烽火台维修维护费</t>
  </si>
  <si>
    <t>政协网络、网站运行维护费</t>
  </si>
  <si>
    <t>政府办</t>
  </si>
  <si>
    <t>政府领导办公设备更新经费</t>
  </si>
  <si>
    <t>政府大楼室内日常零星维修经费</t>
  </si>
  <si>
    <t>车辆大修经费</t>
  </si>
  <si>
    <t>政府门户网站运行维护费</t>
  </si>
  <si>
    <t>文件文稿打印复印经费</t>
  </si>
  <si>
    <t>光纤占用费</t>
  </si>
  <si>
    <t>法律顾问咨询服务经费</t>
  </si>
  <si>
    <t>经济顾问团咨询服务经费</t>
  </si>
  <si>
    <t>政务服务中心地下室维修</t>
  </si>
  <si>
    <t>政务服务中心设备等购置经费</t>
  </si>
  <si>
    <t>政府购买禁毒、老年促进事业等社会公共服务经费</t>
  </si>
  <si>
    <t>采购中心</t>
  </si>
  <si>
    <t>标书印刷费</t>
  </si>
  <si>
    <t>扶贫办</t>
  </si>
  <si>
    <t>2015-2017年度国家农综项目可研设计费用</t>
  </si>
  <si>
    <t>办公设备购置经费</t>
  </si>
  <si>
    <t>滨河新区</t>
  </si>
  <si>
    <t>高空作业车和洒水车购置经费</t>
  </si>
  <si>
    <t>锦界工业园区</t>
  </si>
  <si>
    <t>办公设备更新购置经费</t>
  </si>
  <si>
    <t>常年律师顾问经费</t>
  </si>
  <si>
    <t>办公楼卫生间维修改造经费</t>
  </si>
  <si>
    <t>燕家塔工业园区</t>
  </si>
  <si>
    <t>常年律师顾问费</t>
  </si>
  <si>
    <t>园区管理经费</t>
  </si>
  <si>
    <t>柠条塔工业园区</t>
  </si>
  <si>
    <t>园区物业管理费</t>
  </si>
  <si>
    <t>非法固废物储存场清理措施和临时固废物储存场技术可行性研究经费</t>
  </si>
  <si>
    <t>发改局</t>
  </si>
  <si>
    <t>项目办测量仪器设备及办公用品购置经费</t>
  </si>
  <si>
    <t>统计局</t>
  </si>
  <si>
    <t>专用网络租赁费</t>
  </si>
  <si>
    <t>《统计年鉴》等统计资料编印费</t>
  </si>
  <si>
    <t>财政局</t>
  </si>
  <si>
    <t>网络升级及更新服务费</t>
  </si>
  <si>
    <t>委托中介费</t>
  </si>
  <si>
    <t>软件购置升级服务费</t>
  </si>
  <si>
    <t>金财网线路租用费</t>
  </si>
  <si>
    <t>电子政务数据库建设专项经费</t>
  </si>
  <si>
    <t>办公大楼搬迁及办公设备购置费</t>
  </si>
  <si>
    <t>收费局</t>
  </si>
  <si>
    <t>非税收入系统网络租用费</t>
  </si>
  <si>
    <t>电信网络租赁费</t>
  </si>
  <si>
    <t>会计局</t>
  </si>
  <si>
    <t>会计网络建设维护服务费</t>
  </si>
  <si>
    <t>税控办</t>
  </si>
  <si>
    <t>软件购置维护升级费</t>
  </si>
  <si>
    <t>支付中心</t>
  </si>
  <si>
    <t>印刷专用票据、购买凭证盒打印纸等专项经费</t>
  </si>
  <si>
    <t>审计局</t>
  </si>
  <si>
    <t>人社局</t>
  </si>
  <si>
    <t>网络租赁维护费</t>
  </si>
  <si>
    <t>医保办</t>
  </si>
  <si>
    <t>网络运行维护费</t>
  </si>
  <si>
    <t>劳动大队</t>
  </si>
  <si>
    <t>服装购置费</t>
  </si>
  <si>
    <t>养老保险基金中心</t>
  </si>
  <si>
    <t>编办</t>
  </si>
  <si>
    <t>机构编制网络管理费</t>
  </si>
  <si>
    <t>工商局</t>
  </si>
  <si>
    <t>标志服装购置经费</t>
  </si>
  <si>
    <t>电信和移动网络租用专项资金</t>
  </si>
  <si>
    <t>营业执照订购经费</t>
  </si>
  <si>
    <t>质监局</t>
  </si>
  <si>
    <t>计量器具检定证书及合格证印刷费</t>
  </si>
  <si>
    <t>服装购置经费</t>
  </si>
  <si>
    <t>档案局</t>
  </si>
  <si>
    <t>村级标准化档案室建设经费</t>
  </si>
  <si>
    <t>档案管理软件系统升级经费</t>
  </si>
  <si>
    <t>馆藏档案的数字化加工经费</t>
  </si>
  <si>
    <t>县委办</t>
  </si>
  <si>
    <t>密码通信基础实施建设经费</t>
  </si>
  <si>
    <t>车辆大型维修经费</t>
  </si>
  <si>
    <t>办公室及公共设施零星维修费</t>
  </si>
  <si>
    <t>专项学习资料购置费</t>
  </si>
  <si>
    <t>网络维护费</t>
  </si>
  <si>
    <t>劳保清洁日用品购置费</t>
  </si>
  <si>
    <t>县乡视频会议光纤维护费</t>
  </si>
  <si>
    <t>文件文稿编印费及承包费</t>
  </si>
  <si>
    <t>《民智》《县情》等印刷费</t>
  </si>
  <si>
    <t>县委9-12楼会议室音响设备维护费</t>
  </si>
  <si>
    <t>县域经济咨询费</t>
  </si>
  <si>
    <t>大型碎纸机等设备购置经费</t>
  </si>
  <si>
    <t>机关事务中心</t>
  </si>
  <si>
    <t>厨房、餐厅小家电更新及生活用品购置费</t>
  </si>
  <si>
    <t>县委政府院内及部分楼层维修维护费</t>
  </si>
  <si>
    <t>煤炭综合大楼餐饮托管费</t>
  </si>
  <si>
    <t>煤炭综合大楼物业管理费</t>
  </si>
  <si>
    <t>县委政府大楼物业管理费</t>
  </si>
  <si>
    <t>县委政府水暖电专用材料费</t>
  </si>
  <si>
    <t>公务用车信息化管理平台建设资金</t>
  </si>
  <si>
    <t>煤炭综合大楼零星维修维护费</t>
  </si>
  <si>
    <t>组织部</t>
  </si>
  <si>
    <t>神木党建刊物、网站经费</t>
  </si>
  <si>
    <t>史志办</t>
  </si>
  <si>
    <t>《神木大事记》编印费</t>
  </si>
  <si>
    <t>《神木组织史》（第六卷）编印费</t>
  </si>
  <si>
    <t>《神木历史》（第二卷）编印费</t>
  </si>
  <si>
    <t>《神木年鉴》编印费</t>
  </si>
  <si>
    <t>《神木人物》编印费</t>
  </si>
  <si>
    <t>《神木县志》编印费</t>
  </si>
  <si>
    <t>新闻中心</t>
  </si>
  <si>
    <t>《神木报》编印费</t>
  </si>
  <si>
    <t>电子背景墙设备购买经费</t>
  </si>
  <si>
    <t>网站建设、服务器维护、网络舆情监管等经费</t>
  </si>
  <si>
    <t>精神文明办</t>
  </si>
  <si>
    <t>神木好人馆建设经费</t>
  </si>
  <si>
    <t>文明网建设维护费</t>
  </si>
  <si>
    <t>公益广告展播、拍摄及宣传品制作费</t>
  </si>
  <si>
    <t>档案资料印刷、装订费</t>
  </si>
  <si>
    <t>统战部</t>
  </si>
  <si>
    <t>《神木统战》编印费</t>
  </si>
  <si>
    <t>老干局</t>
  </si>
  <si>
    <t>老年活动中心物业管理费</t>
  </si>
  <si>
    <t>老年文化活动经费</t>
  </si>
  <si>
    <t>政法委</t>
  </si>
  <si>
    <t>城区视频全覆盖工程资金</t>
  </si>
  <si>
    <t>政府购买法律服务经费</t>
  </si>
  <si>
    <t>公安局</t>
  </si>
  <si>
    <t>人民路派出所办公设备购置经费</t>
  </si>
  <si>
    <t>大柳塔派出所维修经费</t>
  </si>
  <si>
    <t>锦界派出所维修改造工程经费</t>
  </si>
  <si>
    <t>县中队暖气、自来水管道维修经费</t>
  </si>
  <si>
    <t>“大情报”信息采集设备购置经费</t>
  </si>
  <si>
    <t>县中队信息化系统改造经费</t>
  </si>
  <si>
    <t>麻家塔派出所办公楼及卫生间改造经费</t>
  </si>
  <si>
    <t>西沟派出所维修改造经费</t>
  </si>
  <si>
    <t>看守所</t>
  </si>
  <si>
    <t>拘留所维修经费</t>
  </si>
  <si>
    <t>拘留所更新购置执法执勤车经费</t>
  </si>
  <si>
    <t>拘留所管理用房设备购置经费</t>
  </si>
  <si>
    <t>监控设备升级改造经费</t>
  </si>
  <si>
    <t>交警大队</t>
  </si>
  <si>
    <t>城区道路施划标线经费</t>
  </si>
  <si>
    <t>城区违章抓拍系统经费</t>
  </si>
  <si>
    <t>公安分局</t>
  </si>
  <si>
    <t>单警装备购置经费</t>
  </si>
  <si>
    <t>应急防爆处突装备购置经费</t>
  </si>
  <si>
    <t>教育局</t>
  </si>
  <si>
    <t>基础教育专网光纤运行费</t>
  </si>
  <si>
    <t>高考巡考系统维护费</t>
  </si>
  <si>
    <t>2017年校服购置经费</t>
  </si>
  <si>
    <t>李家畔幼儿园地下煤层自燃塌陷治理专项资金</t>
  </si>
  <si>
    <t>教育中心大院办公楼物业服务经费</t>
  </si>
  <si>
    <t>青少年活动中心</t>
  </si>
  <si>
    <t>设备购置经费</t>
  </si>
  <si>
    <t>职院</t>
  </si>
  <si>
    <t>党校</t>
  </si>
  <si>
    <t>干部教育网运行经费</t>
  </si>
  <si>
    <t>办公楼维修院内绿化及购置设备经费</t>
  </si>
  <si>
    <t>文体局</t>
  </si>
  <si>
    <t>购买足球、乒乓球等社会文体活动服务经费</t>
  </si>
  <si>
    <t>文化艺术网运行费</t>
  </si>
  <si>
    <t>新闻中心大楼管理物业费</t>
  </si>
  <si>
    <t>《母殇》参加陕西省第八届艺术节制作经费</t>
  </si>
  <si>
    <t>体育中心新建楼顶灯箱牌经费</t>
  </si>
  <si>
    <t>体育中心外管网更换维修经费</t>
  </si>
  <si>
    <t>图书馆</t>
  </si>
  <si>
    <t>网络租赁费</t>
  </si>
  <si>
    <t>图书购置费</t>
  </si>
  <si>
    <t>电子资源购置费</t>
  </si>
  <si>
    <t>体育中心</t>
  </si>
  <si>
    <t>物业费</t>
  </si>
  <si>
    <t>文化稽查大队</t>
  </si>
  <si>
    <t>执法服装换装</t>
  </si>
  <si>
    <t>文化市场日常巡查专用电瓶车购置费</t>
  </si>
  <si>
    <t>博物馆</t>
  </si>
  <si>
    <t>物业安保托管费</t>
  </si>
  <si>
    <t>文联</t>
  </si>
  <si>
    <t>《神韵歌刊》编印费</t>
  </si>
  <si>
    <t>《作者》编印费</t>
  </si>
  <si>
    <t>社会服务费</t>
  </si>
  <si>
    <t>《神木》杂志经费</t>
  </si>
  <si>
    <t>广电中心</t>
  </si>
  <si>
    <t>网络公司网络维护费</t>
  </si>
  <si>
    <t>两山机器设备维护费</t>
  </si>
  <si>
    <t>石峁管理处</t>
  </si>
  <si>
    <t>外东门栈道、围栏更换经费</t>
  </si>
  <si>
    <t>文化研究室图书资料设备及期刊编印费用</t>
  </si>
  <si>
    <t>工具车购置经费</t>
  </si>
  <si>
    <t>民政局</t>
  </si>
  <si>
    <t>零散烈士纪念设施维修维护费</t>
  </si>
  <si>
    <t>老龄委</t>
  </si>
  <si>
    <t>政府购买老年服务经费</t>
  </si>
  <si>
    <t>老年活动室建设经费</t>
  </si>
  <si>
    <t>纪念馆</t>
  </si>
  <si>
    <t>锅炉维修</t>
  </si>
  <si>
    <t>福利院</t>
  </si>
  <si>
    <t>维修费</t>
  </si>
  <si>
    <t>安全设施建设费</t>
  </si>
  <si>
    <t>敬老院</t>
  </si>
  <si>
    <t>安全设施维修及补助费</t>
  </si>
  <si>
    <t>水电天然气电视费电话费及维修费</t>
  </si>
  <si>
    <t>卫生局</t>
  </si>
  <si>
    <t>农合办工作经费及全民免费医疗信息系统维护费</t>
  </si>
  <si>
    <t>康复办免费医疗系统光缆租赁费</t>
  </si>
  <si>
    <t>康复办免费医疗卡制卡工本费</t>
  </si>
  <si>
    <t>基层卫生院医疗设备购置</t>
  </si>
  <si>
    <t>信息化平台光纤租赁维护费</t>
  </si>
  <si>
    <t>村卫生室设备购置</t>
  </si>
  <si>
    <t>卫生监督所服装购置经费</t>
  </si>
  <si>
    <t>药品采购结算中心维修及设备购置经费</t>
  </si>
  <si>
    <t>流行性腮腺炎疫情防控物资采购经费</t>
  </si>
  <si>
    <t>沙峁、马镇、麻家塔卫生院维修经费</t>
  </si>
  <si>
    <t>县医院</t>
  </si>
  <si>
    <t>信息化建设经费</t>
  </si>
  <si>
    <t>后勤物业管理费</t>
  </si>
  <si>
    <t>老区医院</t>
  </si>
  <si>
    <t>房屋维修经费</t>
  </si>
  <si>
    <t>马镇卫生院</t>
  </si>
  <si>
    <t>沙峁卫生院</t>
  </si>
  <si>
    <t>万镇卫生院</t>
  </si>
  <si>
    <t>花石崖卫生院</t>
  </si>
  <si>
    <t>乔岔滩卫生院</t>
  </si>
  <si>
    <t>高家堡卫生院</t>
  </si>
  <si>
    <t>大保当卫生院</t>
  </si>
  <si>
    <t>锦界卫生院</t>
  </si>
  <si>
    <t>尔林兔卫生院</t>
  </si>
  <si>
    <t>中鸡卫生院</t>
  </si>
  <si>
    <t>大柳塔卫生院</t>
  </si>
  <si>
    <t>麻家塔卫生院</t>
  </si>
  <si>
    <t>栏杆堡卫生院</t>
  </si>
  <si>
    <t>永兴卫生院</t>
  </si>
  <si>
    <t>西沟卫生院</t>
  </si>
  <si>
    <t>药监局</t>
  </si>
  <si>
    <t>制式服装购置经费</t>
  </si>
  <si>
    <t>证照制作印刷经费</t>
  </si>
  <si>
    <t>农业局</t>
  </si>
  <si>
    <t>农经站办公场所维修经费</t>
  </si>
  <si>
    <t>畜牧局</t>
  </si>
  <si>
    <t>兽医防护服装费</t>
  </si>
  <si>
    <t>H7N9防控应急物资采购经费</t>
  </si>
  <si>
    <t>无害化处理设施设备购置经费</t>
  </si>
  <si>
    <t>新办公楼设备购置及搬迁经费</t>
  </si>
  <si>
    <t>畜牧、水务、民爆公司、农管站、政务服务中心物业等管理服务及设备购置经费</t>
  </si>
  <si>
    <t>基层畜牧兽医站维修费</t>
  </si>
  <si>
    <t>林业局</t>
  </si>
  <si>
    <t>网络使用费</t>
  </si>
  <si>
    <t>神木镇旧城村挡墙工程建设资金</t>
  </si>
  <si>
    <t>无人机购置经费</t>
  </si>
  <si>
    <t>防火办</t>
  </si>
  <si>
    <t>执法服装购置费</t>
  </si>
  <si>
    <t>水务局</t>
  </si>
  <si>
    <t>神木县水功能区划编制经费</t>
  </si>
  <si>
    <t>五条国营渠道清淤费(一云、二云、红花、高惠、石窑店)</t>
  </si>
  <si>
    <t>水利风景区建设规划经费</t>
  </si>
  <si>
    <t>抗旱设备购置</t>
  </si>
  <si>
    <t>水利工程勘测设备购置费</t>
  </si>
  <si>
    <t>石瑶店及二云渠六个暗洞清淤及应急维修</t>
  </si>
  <si>
    <t>水保站服装购置经费</t>
  </si>
  <si>
    <t>水资办服装购置经费</t>
  </si>
  <si>
    <t>河道站服装购置经费</t>
  </si>
  <si>
    <t>渔政监督站服装购置经费</t>
  </si>
  <si>
    <t>新建红花渠办公用房经费</t>
  </si>
  <si>
    <t>农业示范园</t>
  </si>
  <si>
    <t>园林景观维修维护费</t>
  </si>
  <si>
    <t>办公楼门窗维修、更换智能电表及购置环保水厕经费</t>
  </si>
  <si>
    <t>住建局</t>
  </si>
  <si>
    <t>2017年春节“文化街”装扮专项经费</t>
  </si>
  <si>
    <t>环卫所</t>
  </si>
  <si>
    <t>采购洗扫车4台经费</t>
  </si>
  <si>
    <t>建筑垃圾场场地租赁及运行费</t>
  </si>
  <si>
    <t>环卫工具及设备购置经费</t>
  </si>
  <si>
    <t>路灯所</t>
  </si>
  <si>
    <t>路灯维护材料专用库房建设资金</t>
  </si>
  <si>
    <t>园林所</t>
  </si>
  <si>
    <t>购置园林生产工具车及浇水车辆（7辆）经费</t>
  </si>
  <si>
    <t>交通局</t>
  </si>
  <si>
    <t>通村道路二次水毁抢修恢复资金</t>
  </si>
  <si>
    <t>客运办</t>
  </si>
  <si>
    <t>运管所（交管站）</t>
  </si>
  <si>
    <t>航管站</t>
  </si>
  <si>
    <t>治超办</t>
  </si>
  <si>
    <t>煤炭局</t>
  </si>
  <si>
    <t>煤矿安全生产远程监管平台网络租赁费</t>
  </si>
  <si>
    <t>采空塌陷区综合治理项目检测地形测量及专家技术咨询费</t>
  </si>
  <si>
    <t>煤矿监控网络租赁费</t>
  </si>
  <si>
    <t>监控网络租赁维护费</t>
  </si>
  <si>
    <t>办公自动化设备购置经费</t>
  </si>
  <si>
    <t>煤管站</t>
  </si>
  <si>
    <t>制式服装购置费</t>
  </si>
  <si>
    <t>中国电信监控网络使用费</t>
  </si>
  <si>
    <t>监控系统维护费</t>
  </si>
  <si>
    <t>地磅维修检验费</t>
  </si>
  <si>
    <t>基层计量站维修经费</t>
  </si>
  <si>
    <t>煤炭稽查远程监控系统光纤网络平台租赁费</t>
  </si>
  <si>
    <t>中国移动监控网络使用费</t>
  </si>
  <si>
    <t>服务站</t>
  </si>
  <si>
    <t>票据信息化系统维护费</t>
  </si>
  <si>
    <t>上站煤信息管理系统网络光纤租赁费</t>
  </si>
  <si>
    <t>集装站监控系统网络租赁费</t>
  </si>
  <si>
    <t>旅游局</t>
  </si>
  <si>
    <t>旅游宣传活动经费</t>
  </si>
  <si>
    <t>“陕北过大年”活动经费</t>
  </si>
  <si>
    <t>国土局</t>
  </si>
  <si>
    <t>大柳塔国土所办公楼维修</t>
  </si>
  <si>
    <t>锦界分局房顶维修及生活用煤经费</t>
  </si>
  <si>
    <t>不动产登记中心</t>
  </si>
  <si>
    <t>档案室设备购置费</t>
  </si>
  <si>
    <t>系统加密锁购置费</t>
  </si>
  <si>
    <t>不动产登记证书工本费</t>
  </si>
  <si>
    <t>盐务局</t>
  </si>
  <si>
    <t>碘盐配给补贴</t>
  </si>
  <si>
    <t>外办</t>
  </si>
  <si>
    <t>工作制服购置经费</t>
  </si>
  <si>
    <t>房管办</t>
  </si>
  <si>
    <t>保障房维修经费</t>
  </si>
  <si>
    <t>锦界消防队</t>
  </si>
  <si>
    <t>消防设备购置经费</t>
  </si>
  <si>
    <t>贺家川</t>
  </si>
  <si>
    <t>维修财政所及便民服务中心经费</t>
  </si>
  <si>
    <t>天台山景区基础设施维修经费</t>
  </si>
  <si>
    <t>花石崖</t>
  </si>
  <si>
    <t>乔岔滩</t>
  </si>
  <si>
    <t>道路挡墙建设经费</t>
  </si>
  <si>
    <t>高家堡</t>
  </si>
  <si>
    <t>智慧旅游专网租赁费</t>
  </si>
  <si>
    <t>锦界</t>
  </si>
  <si>
    <t>餐厅改造经费</t>
  </si>
  <si>
    <t>尔林兔</t>
  </si>
  <si>
    <t>厨房餐厅维修改造经费</t>
  </si>
  <si>
    <t>镇政府维修改造经费</t>
  </si>
  <si>
    <t>栏杆堡</t>
  </si>
  <si>
    <t>农村道路防护墙建设经费</t>
  </si>
  <si>
    <t>解家堡</t>
  </si>
  <si>
    <t>新建机关小会议室经费</t>
  </si>
  <si>
    <t>神木镇</t>
  </si>
  <si>
    <t>办公设备采购及办公用房维修经费</t>
  </si>
  <si>
    <t>社区专网租赁维护费</t>
  </si>
  <si>
    <t>店塔</t>
  </si>
  <si>
    <t>文化大楼装修设备购置经费</t>
  </si>
  <si>
    <t>镇政府大楼及会议室维修经费</t>
  </si>
  <si>
    <t>西沟</t>
  </si>
  <si>
    <t>办公楼、附属楼维修经费</t>
  </si>
  <si>
    <t>财政所维修经费</t>
  </si>
  <si>
    <t>合  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</si>
</sst>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ᰀ"/>
    <numFmt numFmtId="178" formatCode="0.00_ "/>
  </numFmts>
  <fonts count="71">
    <font>
      <sz val="12"/>
      <name val="宋体"/>
      <family val="0"/>
    </font>
    <font>
      <b/>
      <sz val="18"/>
      <name val="宋体"/>
      <family val="0"/>
    </font>
    <font>
      <sz val="10"/>
      <name val="宋体"/>
      <family val="0"/>
    </font>
    <font>
      <sz val="18"/>
      <name val="方正小标宋简体"/>
      <family val="4"/>
    </font>
    <font>
      <b/>
      <sz val="20"/>
      <name val="宋体"/>
      <family val="0"/>
    </font>
    <font>
      <sz val="16"/>
      <name val="仿宋_GB2312"/>
      <family val="3"/>
    </font>
    <font>
      <sz val="11"/>
      <name val="宋体"/>
      <family val="0"/>
    </font>
    <font>
      <b/>
      <sz val="11"/>
      <name val="宋体"/>
      <family val="0"/>
    </font>
    <font>
      <b/>
      <sz val="10"/>
      <name val="宋体"/>
      <family val="0"/>
    </font>
    <font>
      <sz val="18"/>
      <color indexed="8"/>
      <name val="方正小标宋简体"/>
      <family val="4"/>
    </font>
    <font>
      <sz val="10"/>
      <name val="Helv"/>
      <family val="2"/>
    </font>
    <font>
      <b/>
      <sz val="11"/>
      <color indexed="8"/>
      <name val="宋体"/>
      <family val="0"/>
    </font>
    <font>
      <b/>
      <sz val="12"/>
      <name val="宋体"/>
      <family val="0"/>
    </font>
    <font>
      <sz val="12"/>
      <name val="黑体"/>
      <family val="0"/>
    </font>
    <font>
      <sz val="11"/>
      <color indexed="8"/>
      <name val="宋体"/>
      <family val="0"/>
    </font>
    <font>
      <sz val="20"/>
      <name val="方正小标宋简体"/>
      <family val="4"/>
    </font>
    <font>
      <b/>
      <sz val="10"/>
      <color indexed="8"/>
      <name val="Arial"/>
      <family val="2"/>
    </font>
    <font>
      <sz val="12"/>
      <color indexed="8"/>
      <name val="Arial"/>
      <family val="2"/>
    </font>
    <font>
      <b/>
      <sz val="12"/>
      <color indexed="8"/>
      <name val="Arial"/>
      <family val="2"/>
    </font>
    <font>
      <sz val="10"/>
      <color indexed="8"/>
      <name val="Arial"/>
      <family val="2"/>
    </font>
    <font>
      <sz val="16"/>
      <color indexed="8"/>
      <name val="方正小标宋简体"/>
      <family val="4"/>
    </font>
    <font>
      <sz val="12"/>
      <color indexed="8"/>
      <name val="宋体"/>
      <family val="0"/>
    </font>
    <font>
      <sz val="9"/>
      <color indexed="8"/>
      <name val="宋体"/>
      <family val="0"/>
    </font>
    <font>
      <sz val="10"/>
      <color indexed="8"/>
      <name val="宋体"/>
      <family val="0"/>
    </font>
    <font>
      <sz val="10"/>
      <color indexed="12"/>
      <name val="宋体"/>
      <family val="0"/>
    </font>
    <font>
      <sz val="10"/>
      <name val="Arial"/>
      <family val="2"/>
    </font>
    <font>
      <b/>
      <sz val="11"/>
      <name val="黑体"/>
      <family val="0"/>
    </font>
    <font>
      <sz val="14"/>
      <name val="宋体"/>
      <family val="0"/>
    </font>
    <font>
      <sz val="16"/>
      <name val="黑体"/>
      <family val="0"/>
    </font>
    <font>
      <sz val="14"/>
      <name val="黑体"/>
      <family val="0"/>
    </font>
    <font>
      <sz val="11"/>
      <name val="黑体"/>
      <family val="0"/>
    </font>
    <font>
      <sz val="24"/>
      <name val="方正小标宋简体"/>
      <family val="4"/>
    </font>
    <font>
      <sz val="17"/>
      <name val="黑体"/>
      <family val="0"/>
    </font>
    <font>
      <b/>
      <sz val="13"/>
      <color indexed="54"/>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sz val="11"/>
      <color indexed="16"/>
      <name val="宋体"/>
      <family val="0"/>
    </font>
    <font>
      <sz val="11"/>
      <color indexed="9"/>
      <name val="宋体"/>
      <family val="0"/>
    </font>
    <font>
      <sz val="11"/>
      <color indexed="19"/>
      <name val="宋体"/>
      <family val="0"/>
    </font>
    <font>
      <b/>
      <sz val="11"/>
      <color indexed="63"/>
      <name val="宋体"/>
      <family val="0"/>
    </font>
    <font>
      <u val="single"/>
      <sz val="12"/>
      <color indexed="12"/>
      <name val="宋体"/>
      <family val="0"/>
    </font>
    <font>
      <b/>
      <sz val="11"/>
      <color indexed="53"/>
      <name val="宋体"/>
      <family val="0"/>
    </font>
    <font>
      <i/>
      <sz val="11"/>
      <color indexed="23"/>
      <name val="宋体"/>
      <family val="0"/>
    </font>
    <font>
      <u val="single"/>
      <sz val="12"/>
      <color indexed="36"/>
      <name val="宋体"/>
      <family val="0"/>
    </font>
    <font>
      <b/>
      <sz val="11"/>
      <color indexed="9"/>
      <name val="宋体"/>
      <family val="0"/>
    </font>
    <font>
      <b/>
      <sz val="18"/>
      <color indexed="54"/>
      <name val="宋体"/>
      <family val="0"/>
    </font>
    <font>
      <sz val="11"/>
      <color indexed="17"/>
      <name val="宋体"/>
      <family val="0"/>
    </font>
    <font>
      <b/>
      <sz val="11"/>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Light"/>
      <family val="0"/>
    </font>
    <font>
      <sz val="1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
      <patternFill patternType="solid">
        <fgColor indexed="1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1" fillId="2" borderId="0" applyNumberFormat="0" applyBorder="0" applyAlignment="0" applyProtection="0"/>
    <xf numFmtId="0" fontId="5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1" fillId="4" borderId="0" applyNumberFormat="0" applyBorder="0" applyAlignment="0" applyProtection="0"/>
    <xf numFmtId="0" fontId="53" fillId="5" borderId="0" applyNumberFormat="0" applyBorder="0" applyAlignment="0" applyProtection="0"/>
    <xf numFmtId="43" fontId="0" fillId="0" borderId="0" applyFont="0" applyFill="0" applyBorder="0" applyAlignment="0" applyProtection="0"/>
    <xf numFmtId="0" fontId="54"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55" fillId="7" borderId="2" applyNumberFormat="0" applyFont="0" applyAlignment="0" applyProtection="0"/>
    <xf numFmtId="0" fontId="54" fillId="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0" borderId="0">
      <alignment/>
      <protection/>
    </xf>
    <xf numFmtId="0" fontId="58" fillId="0" borderId="0" applyNumberFormat="0" applyFill="0" applyBorder="0" applyAlignment="0" applyProtection="0"/>
    <xf numFmtId="0" fontId="59" fillId="0" borderId="0" applyNumberFormat="0" applyFill="0" applyBorder="0" applyAlignment="0" applyProtection="0"/>
    <xf numFmtId="0" fontId="60" fillId="0" borderId="3" applyNumberFormat="0" applyFill="0" applyAlignment="0" applyProtection="0"/>
    <xf numFmtId="0" fontId="61" fillId="0" borderId="3" applyNumberFormat="0" applyFill="0" applyAlignment="0" applyProtection="0"/>
    <xf numFmtId="0" fontId="54" fillId="9" borderId="0" applyNumberFormat="0" applyBorder="0" applyAlignment="0" applyProtection="0"/>
    <xf numFmtId="0" fontId="56" fillId="0" borderId="4" applyNumberFormat="0" applyFill="0" applyAlignment="0" applyProtection="0"/>
    <xf numFmtId="0" fontId="54" fillId="10" borderId="0" applyNumberFormat="0" applyBorder="0" applyAlignment="0" applyProtection="0"/>
    <xf numFmtId="0" fontId="62" fillId="11" borderId="5" applyNumberFormat="0" applyAlignment="0" applyProtection="0"/>
    <xf numFmtId="0" fontId="63" fillId="11" borderId="1" applyNumberFormat="0" applyAlignment="0" applyProtection="0"/>
    <xf numFmtId="0" fontId="64" fillId="12" borderId="6" applyNumberFormat="0" applyAlignment="0" applyProtection="0"/>
    <xf numFmtId="0" fontId="25" fillId="0" borderId="0" applyBorder="0">
      <alignment/>
      <protection/>
    </xf>
    <xf numFmtId="0" fontId="51" fillId="13" borderId="0" applyNumberFormat="0" applyBorder="0" applyAlignment="0" applyProtection="0"/>
    <xf numFmtId="0" fontId="54" fillId="14" borderId="0" applyNumberFormat="0" applyBorder="0" applyAlignment="0" applyProtection="0"/>
    <xf numFmtId="0" fontId="65" fillId="0" borderId="7" applyNumberFormat="0" applyFill="0" applyAlignment="0" applyProtection="0"/>
    <xf numFmtId="0" fontId="66" fillId="0" borderId="8" applyNumberFormat="0" applyFill="0" applyAlignment="0" applyProtection="0"/>
    <xf numFmtId="0" fontId="67" fillId="15" borderId="0" applyNumberFormat="0" applyBorder="0" applyAlignment="0" applyProtection="0"/>
    <xf numFmtId="0" fontId="0" fillId="0" borderId="0">
      <alignment/>
      <protection/>
    </xf>
    <xf numFmtId="0" fontId="68" fillId="16" borderId="0" applyNumberFormat="0" applyBorder="0" applyAlignment="0" applyProtection="0"/>
    <xf numFmtId="0" fontId="51" fillId="17" borderId="0" applyNumberFormat="0" applyBorder="0" applyAlignment="0" applyProtection="0"/>
    <xf numFmtId="0" fontId="54"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4"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1" fillId="31" borderId="0" applyNumberFormat="0" applyBorder="0" applyAlignment="0" applyProtection="0"/>
    <xf numFmtId="0" fontId="54" fillId="32" borderId="0" applyNumberFormat="0" applyBorder="0" applyAlignment="0" applyProtection="0"/>
    <xf numFmtId="0" fontId="25" fillId="0" borderId="0" applyBorder="0">
      <alignment/>
      <protection/>
    </xf>
    <xf numFmtId="0" fontId="6" fillId="0" borderId="0">
      <alignment/>
      <protection/>
    </xf>
    <xf numFmtId="0" fontId="0" fillId="0" borderId="0">
      <alignment/>
      <protection/>
    </xf>
    <xf numFmtId="0" fontId="0" fillId="0" borderId="0" applyBorder="0">
      <alignment/>
      <protection/>
    </xf>
  </cellStyleXfs>
  <cellXfs count="206">
    <xf numFmtId="0" fontId="0" fillId="0" borderId="0" xfId="0" applyFont="1" applyAlignment="1">
      <alignment/>
    </xf>
    <xf numFmtId="0" fontId="0" fillId="0" borderId="0" xfId="0" applyFill="1" applyAlignment="1">
      <alignment/>
    </xf>
    <xf numFmtId="0" fontId="0" fillId="33" borderId="0" xfId="0" applyFont="1" applyFill="1" applyAlignment="1">
      <alignment/>
    </xf>
    <xf numFmtId="0" fontId="0" fillId="0" borderId="0" xfId="0" applyFill="1" applyAlignment="1">
      <alignment horizontal="center" vertical="center"/>
    </xf>
    <xf numFmtId="0" fontId="0" fillId="0" borderId="0" xfId="0" applyFill="1" applyAlignment="1">
      <alignment vertical="center"/>
    </xf>
    <xf numFmtId="0" fontId="1" fillId="0" borderId="0" xfId="0" applyNumberFormat="1" applyFont="1" applyFill="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2" fillId="0" borderId="0" xfId="0" applyFont="1" applyFill="1" applyBorder="1" applyAlignment="1">
      <alignment vertical="center"/>
    </xf>
    <xf numFmtId="0" fontId="2" fillId="0" borderId="0" xfId="0" applyFont="1" applyFill="1" applyBorder="1" applyAlignment="1">
      <alignment vertical="center"/>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2" fillId="0" borderId="9" xfId="0" applyFont="1" applyFill="1" applyBorder="1" applyAlignment="1">
      <alignment horizontal="center" vertical="center"/>
    </xf>
    <xf numFmtId="0" fontId="2" fillId="0" borderId="9" xfId="0" applyNumberFormat="1" applyFont="1" applyFill="1" applyBorder="1" applyAlignment="1" applyProtection="1">
      <alignment horizontal="left" vertical="center" wrapText="1"/>
      <protection/>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Font="1" applyFill="1" applyBorder="1" applyAlignment="1">
      <alignment horizontal="center" vertical="center"/>
    </xf>
    <xf numFmtId="0" fontId="0" fillId="0" borderId="9" xfId="0" applyFont="1" applyFill="1" applyBorder="1" applyAlignment="1">
      <alignment/>
    </xf>
    <xf numFmtId="0" fontId="0" fillId="0" borderId="0" xfId="0" applyFont="1" applyFill="1" applyAlignment="1">
      <alignment/>
    </xf>
    <xf numFmtId="0" fontId="2" fillId="0" borderId="12" xfId="0" applyFont="1" applyFill="1" applyBorder="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9" xfId="0" applyFont="1" applyFill="1" applyBorder="1" applyAlignment="1">
      <alignment horizontal="center" vertical="center"/>
    </xf>
    <xf numFmtId="0" fontId="2" fillId="0" borderId="9" xfId="0" applyNumberFormat="1" applyFont="1" applyFill="1" applyBorder="1"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vertical="center" wrapText="1"/>
    </xf>
    <xf numFmtId="0" fontId="5" fillId="0" borderId="0" xfId="0" applyNumberFormat="1" applyFont="1" applyAlignment="1">
      <alignment vertical="center" wrapText="1"/>
    </xf>
    <xf numFmtId="0" fontId="0" fillId="0" borderId="0" xfId="0" applyFont="1" applyFill="1" applyBorder="1" applyAlignment="1">
      <alignment/>
    </xf>
    <xf numFmtId="0" fontId="3" fillId="0" borderId="0" xfId="0" applyFont="1" applyFill="1" applyBorder="1" applyAlignment="1">
      <alignment horizontal="center" vertical="center"/>
    </xf>
    <xf numFmtId="0" fontId="6"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xf>
    <xf numFmtId="0" fontId="0" fillId="0"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4" fontId="0" fillId="0" borderId="9" xfId="0" applyNumberFormat="1" applyFont="1" applyFill="1" applyBorder="1" applyAlignment="1" applyProtection="1">
      <alignment horizontal="center" vertical="center" wrapText="1"/>
      <protection/>
    </xf>
    <xf numFmtId="0" fontId="3" fillId="0" borderId="0" xfId="0" applyFont="1" applyAlignment="1">
      <alignment horizontal="center" vertical="center"/>
    </xf>
    <xf numFmtId="0" fontId="3" fillId="0" borderId="0" xfId="0" applyFont="1" applyAlignment="1">
      <alignment/>
    </xf>
    <xf numFmtId="0" fontId="6" fillId="0" borderId="0" xfId="0" applyFont="1" applyFill="1" applyAlignment="1">
      <alignment vertical="center"/>
    </xf>
    <xf numFmtId="0" fontId="6" fillId="0" borderId="0" xfId="68" applyFont="1" applyFill="1" applyAlignment="1">
      <alignment horizontal="right" vertical="center"/>
      <protection/>
    </xf>
    <xf numFmtId="176" fontId="7" fillId="0" borderId="9" xfId="68" applyNumberFormat="1" applyFont="1" applyFill="1" applyBorder="1" applyAlignment="1">
      <alignment horizontal="center" vertical="center"/>
      <protection/>
    </xf>
    <xf numFmtId="176" fontId="7" fillId="0" borderId="9" xfId="68" applyNumberFormat="1" applyFont="1" applyFill="1" applyBorder="1" applyAlignment="1">
      <alignment horizontal="center" vertical="center" wrapText="1"/>
      <protection/>
    </xf>
    <xf numFmtId="0" fontId="7" fillId="0" borderId="9" xfId="0" applyNumberFormat="1" applyFont="1" applyFill="1" applyBorder="1" applyAlignment="1" applyProtection="1">
      <alignment vertical="center"/>
      <protection/>
    </xf>
    <xf numFmtId="3" fontId="6" fillId="0" borderId="9" xfId="0" applyNumberFormat="1" applyFont="1" applyFill="1" applyBorder="1" applyAlignment="1" applyProtection="1">
      <alignment horizontal="right" vertical="center"/>
      <protection/>
    </xf>
    <xf numFmtId="0" fontId="6" fillId="0" borderId="9" xfId="0" applyNumberFormat="1" applyFont="1" applyFill="1" applyBorder="1" applyAlignment="1" applyProtection="1">
      <alignment vertical="center"/>
      <protection/>
    </xf>
    <xf numFmtId="0" fontId="6" fillId="0" borderId="0" xfId="0" applyFont="1" applyFill="1" applyAlignment="1">
      <alignment vertical="center"/>
    </xf>
    <xf numFmtId="0" fontId="6" fillId="0" borderId="0" xfId="0" applyFont="1" applyFill="1" applyAlignment="1">
      <alignment/>
    </xf>
    <xf numFmtId="0" fontId="3" fillId="0" borderId="0" xfId="0" applyFont="1" applyAlignment="1">
      <alignment horizontal="center"/>
    </xf>
    <xf numFmtId="0" fontId="8" fillId="0" borderId="9" xfId="0" applyNumberFormat="1" applyFont="1" applyFill="1" applyBorder="1" applyAlignment="1" applyProtection="1">
      <alignment horizontal="center" vertical="center"/>
      <protection/>
    </xf>
    <xf numFmtId="0" fontId="8" fillId="0" borderId="19" xfId="0" applyNumberFormat="1" applyFont="1" applyFill="1" applyBorder="1" applyAlignment="1" applyProtection="1">
      <alignment horizontal="center" vertical="center"/>
      <protection/>
    </xf>
    <xf numFmtId="3" fontId="8" fillId="0" borderId="9" xfId="0" applyNumberFormat="1" applyFont="1" applyFill="1" applyBorder="1" applyAlignment="1" applyProtection="1">
      <alignment horizontal="center" vertical="center"/>
      <protection/>
    </xf>
    <xf numFmtId="3" fontId="2" fillId="0" borderId="9" xfId="0" applyNumberFormat="1" applyFont="1" applyFill="1" applyBorder="1" applyAlignment="1" applyProtection="1">
      <alignment horizontal="right" vertical="center"/>
      <protection/>
    </xf>
    <xf numFmtId="3" fontId="8" fillId="0" borderId="9" xfId="0" applyNumberFormat="1" applyFont="1" applyFill="1" applyBorder="1" applyAlignment="1" applyProtection="1">
      <alignment horizontal="left" vertical="center"/>
      <protection/>
    </xf>
    <xf numFmtId="3" fontId="2" fillId="0" borderId="9" xfId="0" applyNumberFormat="1" applyFont="1" applyFill="1" applyBorder="1" applyAlignment="1" applyProtection="1">
      <alignment horizontal="left" vertical="center"/>
      <protection/>
    </xf>
    <xf numFmtId="3" fontId="8" fillId="0" borderId="9" xfId="0" applyNumberFormat="1" applyFont="1" applyFill="1" applyBorder="1" applyAlignment="1" applyProtection="1">
      <alignment vertical="center"/>
      <protection/>
    </xf>
    <xf numFmtId="3" fontId="2" fillId="0" borderId="9" xfId="0" applyNumberFormat="1" applyFont="1" applyFill="1" applyBorder="1" applyAlignment="1" applyProtection="1">
      <alignment vertical="center"/>
      <protection/>
    </xf>
    <xf numFmtId="0" fontId="2" fillId="0" borderId="20" xfId="0" applyNumberFormat="1" applyFont="1" applyFill="1" applyBorder="1" applyAlignment="1" applyProtection="1">
      <alignment vertical="center"/>
      <protection/>
    </xf>
    <xf numFmtId="0" fontId="2" fillId="0" borderId="21" xfId="0" applyNumberFormat="1" applyFont="1" applyFill="1" applyBorder="1" applyAlignment="1" applyProtection="1">
      <alignment horizontal="left" vertical="center"/>
      <protection/>
    </xf>
    <xf numFmtId="0" fontId="8" fillId="0" borderId="9" xfId="0" applyNumberFormat="1" applyFont="1" applyFill="1" applyBorder="1" applyAlignment="1" applyProtection="1">
      <alignment vertical="center"/>
      <protection/>
    </xf>
    <xf numFmtId="0" fontId="2" fillId="0" borderId="9" xfId="0" applyNumberFormat="1" applyFont="1" applyFill="1" applyBorder="1" applyAlignment="1" applyProtection="1">
      <alignment vertical="center"/>
      <protection/>
    </xf>
    <xf numFmtId="0" fontId="9" fillId="0" borderId="0" xfId="0" applyFont="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left"/>
    </xf>
    <xf numFmtId="0" fontId="10" fillId="0" borderId="0" xfId="0" applyFont="1" applyAlignment="1">
      <alignment/>
    </xf>
    <xf numFmtId="0" fontId="0" fillId="0" borderId="0" xfId="0" applyFont="1" applyAlignment="1">
      <alignment horizontal="right" vertical="center"/>
    </xf>
    <xf numFmtId="0" fontId="11" fillId="0" borderId="9" xfId="0" applyFont="1" applyBorder="1" applyAlignment="1">
      <alignment horizontal="center" vertical="center"/>
    </xf>
    <xf numFmtId="0" fontId="11" fillId="0" borderId="9" xfId="0" applyFont="1" applyBorder="1" applyAlignment="1">
      <alignment horizontal="center" vertical="center" wrapText="1"/>
    </xf>
    <xf numFmtId="0" fontId="0" fillId="0" borderId="9" xfId="0" applyFont="1" applyBorder="1" applyAlignment="1">
      <alignment horizontal="center" vertical="center"/>
    </xf>
    <xf numFmtId="0" fontId="12" fillId="0" borderId="0" xfId="0" applyFont="1" applyAlignment="1">
      <alignment/>
    </xf>
    <xf numFmtId="0" fontId="3" fillId="0" borderId="0" xfId="0" applyFont="1" applyBorder="1" applyAlignment="1">
      <alignment horizontal="center" vertical="center"/>
    </xf>
    <xf numFmtId="0" fontId="6" fillId="0" borderId="0" xfId="0" applyFont="1" applyAlignment="1">
      <alignment vertical="center"/>
    </xf>
    <xf numFmtId="0" fontId="6" fillId="0" borderId="14" xfId="0" applyFont="1" applyBorder="1" applyAlignment="1">
      <alignment horizontal="center" vertical="center"/>
    </xf>
    <xf numFmtId="0" fontId="6" fillId="0" borderId="9" xfId="0" applyFont="1" applyBorder="1" applyAlignment="1">
      <alignment horizontal="center" vertical="center"/>
    </xf>
    <xf numFmtId="0" fontId="6" fillId="0" borderId="14" xfId="0" applyFont="1" applyBorder="1" applyAlignment="1">
      <alignment horizontal="left" vertical="center"/>
    </xf>
    <xf numFmtId="0" fontId="6" fillId="0" borderId="9" xfId="0" applyFont="1" applyBorder="1" applyAlignment="1">
      <alignment horizontal="right" vertical="center"/>
    </xf>
    <xf numFmtId="0" fontId="0" fillId="0" borderId="9" xfId="0" applyFont="1" applyBorder="1" applyAlignment="1">
      <alignment/>
    </xf>
    <xf numFmtId="0" fontId="6" fillId="0" borderId="14" xfId="0" applyFont="1" applyBorder="1" applyAlignment="1">
      <alignment vertical="center"/>
    </xf>
    <xf numFmtId="0" fontId="6" fillId="0" borderId="9" xfId="0" applyFont="1" applyBorder="1" applyAlignment="1">
      <alignment vertical="center"/>
    </xf>
    <xf numFmtId="0" fontId="6" fillId="0" borderId="14" xfId="0" applyFont="1" applyBorder="1" applyAlignment="1">
      <alignment/>
    </xf>
    <xf numFmtId="0" fontId="6" fillId="0" borderId="9" xfId="0" applyFont="1" applyBorder="1" applyAlignment="1">
      <alignment/>
    </xf>
    <xf numFmtId="0" fontId="7" fillId="0" borderId="14" xfId="0" applyFont="1" applyFill="1" applyBorder="1" applyAlignment="1">
      <alignment horizontal="center" vertical="center"/>
    </xf>
    <xf numFmtId="0" fontId="7" fillId="0" borderId="9" xfId="0" applyFont="1" applyBorder="1" applyAlignment="1">
      <alignment vertical="center"/>
    </xf>
    <xf numFmtId="0" fontId="12" fillId="0" borderId="9" xfId="0" applyFont="1" applyBorder="1" applyAlignment="1">
      <alignment/>
    </xf>
    <xf numFmtId="0" fontId="6" fillId="0" borderId="0" xfId="68" applyFont="1" applyFill="1">
      <alignment/>
      <protection/>
    </xf>
    <xf numFmtId="0" fontId="6" fillId="0" borderId="0" xfId="68" applyFill="1">
      <alignment/>
      <protection/>
    </xf>
    <xf numFmtId="49" fontId="3" fillId="0" borderId="0" xfId="68" applyNumberFormat="1" applyFont="1" applyFill="1" applyAlignment="1">
      <alignment horizontal="center" vertical="center"/>
      <protection/>
    </xf>
    <xf numFmtId="49" fontId="7" fillId="0" borderId="22" xfId="68" applyNumberFormat="1" applyFont="1" applyFill="1" applyBorder="1" applyAlignment="1">
      <alignment horizontal="center" vertical="center"/>
      <protection/>
    </xf>
    <xf numFmtId="49" fontId="7" fillId="0" borderId="9" xfId="68" applyNumberFormat="1" applyFont="1" applyFill="1" applyBorder="1" applyAlignment="1">
      <alignment horizontal="center" vertical="center" wrapText="1"/>
      <protection/>
    </xf>
    <xf numFmtId="0" fontId="6" fillId="0" borderId="9" xfId="0" applyFont="1" applyFill="1" applyBorder="1" applyAlignment="1">
      <alignment vertical="center"/>
    </xf>
    <xf numFmtId="0" fontId="6" fillId="0" borderId="9" xfId="68" applyNumberFormat="1" applyFont="1" applyFill="1" applyBorder="1" applyAlignment="1" applyProtection="1">
      <alignment horizontal="right" vertical="center"/>
      <protection/>
    </xf>
    <xf numFmtId="0" fontId="6" fillId="0" borderId="21" xfId="0" applyFont="1" applyFill="1" applyBorder="1" applyAlignment="1">
      <alignment vertical="center"/>
    </xf>
    <xf numFmtId="49" fontId="7" fillId="0" borderId="21" xfId="68" applyNumberFormat="1" applyFont="1" applyFill="1" applyBorder="1" applyAlignment="1" applyProtection="1">
      <alignment horizontal="left" vertical="center"/>
      <protection/>
    </xf>
    <xf numFmtId="0" fontId="7" fillId="0" borderId="9" xfId="68" applyNumberFormat="1" applyFont="1" applyFill="1" applyBorder="1" applyAlignment="1" applyProtection="1">
      <alignment horizontal="right" vertical="center"/>
      <protection/>
    </xf>
    <xf numFmtId="0" fontId="6" fillId="0" borderId="0" xfId="0" applyFont="1" applyFill="1" applyAlignment="1">
      <alignment horizontal="left" vertical="center" wrapText="1"/>
    </xf>
    <xf numFmtId="49" fontId="6" fillId="0" borderId="0" xfId="68" applyNumberFormat="1" applyFill="1">
      <alignment/>
      <protection/>
    </xf>
    <xf numFmtId="49" fontId="6" fillId="0" borderId="0" xfId="68" applyNumberFormat="1" applyFont="1" applyFill="1">
      <alignment/>
      <protection/>
    </xf>
    <xf numFmtId="0" fontId="13" fillId="0" borderId="0" xfId="0" applyFont="1" applyFill="1" applyAlignment="1">
      <alignment vertical="center"/>
    </xf>
    <xf numFmtId="0" fontId="10" fillId="0" borderId="0" xfId="0" applyFont="1" applyFill="1" applyAlignment="1">
      <alignment vertical="center"/>
    </xf>
    <xf numFmtId="0" fontId="3" fillId="0" borderId="0" xfId="0" applyFont="1" applyFill="1" applyAlignment="1">
      <alignment horizontal="center" vertical="center"/>
    </xf>
    <xf numFmtId="0" fontId="6" fillId="0" borderId="0" xfId="0" applyFont="1" applyFill="1" applyAlignment="1">
      <alignment horizontal="right" vertical="center"/>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3" fontId="6" fillId="0" borderId="9" xfId="0" applyNumberFormat="1" applyFont="1" applyFill="1" applyBorder="1" applyAlignment="1" applyProtection="1">
      <alignment vertical="center"/>
      <protection/>
    </xf>
    <xf numFmtId="3" fontId="7" fillId="0" borderId="9" xfId="0" applyNumberFormat="1" applyFont="1" applyFill="1" applyBorder="1" applyAlignment="1" applyProtection="1">
      <alignment horizontal="left" vertical="center"/>
      <protection/>
    </xf>
    <xf numFmtId="0" fontId="7" fillId="0" borderId="9" xfId="0" applyFont="1" applyFill="1" applyBorder="1" applyAlignment="1">
      <alignment vertical="center"/>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14" fillId="0" borderId="9" xfId="0" applyFont="1" applyBorder="1" applyAlignment="1">
      <alignment horizontal="center" vertical="center"/>
    </xf>
    <xf numFmtId="0" fontId="14" fillId="0" borderId="9" xfId="0" applyFont="1" applyBorder="1" applyAlignment="1">
      <alignment horizontal="right" vertical="center"/>
    </xf>
    <xf numFmtId="0" fontId="6" fillId="0" borderId="0" xfId="68" applyFill="1" applyAlignment="1">
      <alignment vertical="center"/>
      <protection/>
    </xf>
    <xf numFmtId="0" fontId="3" fillId="0" borderId="0" xfId="68" applyNumberFormat="1" applyFont="1" applyFill="1" applyAlignment="1">
      <alignment horizontal="center" vertical="center" wrapText="1"/>
      <protection/>
    </xf>
    <xf numFmtId="176" fontId="7" fillId="0" borderId="9" xfId="68" applyNumberFormat="1" applyFont="1" applyFill="1" applyBorder="1" applyAlignment="1">
      <alignment horizontal="left" vertical="center"/>
      <protection/>
    </xf>
    <xf numFmtId="176" fontId="6" fillId="0" borderId="0" xfId="68" applyNumberFormat="1" applyFill="1">
      <alignment/>
      <protection/>
    </xf>
    <xf numFmtId="176" fontId="6" fillId="0" borderId="9" xfId="68" applyNumberFormat="1" applyFont="1" applyFill="1" applyBorder="1" applyAlignment="1">
      <alignment horizontal="left" vertical="center" indent="1"/>
      <protection/>
    </xf>
    <xf numFmtId="176" fontId="6" fillId="0" borderId="9" xfId="68" applyNumberFormat="1" applyFont="1" applyFill="1" applyBorder="1" applyAlignment="1">
      <alignment horizontal="center" vertical="center" wrapText="1"/>
      <protection/>
    </xf>
    <xf numFmtId="0" fontId="10" fillId="0" borderId="0" xfId="0" applyFont="1" applyFill="1" applyBorder="1" applyAlignment="1">
      <alignment/>
    </xf>
    <xf numFmtId="0" fontId="0" fillId="0" borderId="0" xfId="0" applyFont="1" applyFill="1" applyBorder="1" applyAlignment="1">
      <alignment/>
    </xf>
    <xf numFmtId="0" fontId="12" fillId="0" borderId="0" xfId="0" applyFont="1" applyFill="1" applyAlignment="1">
      <alignment vertical="center"/>
    </xf>
    <xf numFmtId="0" fontId="0" fillId="0" borderId="0" xfId="0" applyFont="1" applyFill="1" applyAlignment="1">
      <alignment/>
    </xf>
    <xf numFmtId="0" fontId="0" fillId="0" borderId="0" xfId="0" applyFill="1" applyAlignment="1">
      <alignment vertical="center"/>
    </xf>
    <xf numFmtId="0" fontId="15" fillId="0" borderId="0" xfId="0" applyFont="1" applyFill="1" applyBorder="1" applyAlignment="1">
      <alignment horizontal="center" vertical="center"/>
    </xf>
    <xf numFmtId="0" fontId="6" fillId="0" borderId="0" xfId="0" applyFont="1" applyFill="1" applyBorder="1" applyAlignment="1">
      <alignment vertical="center"/>
    </xf>
    <xf numFmtId="0" fontId="0" fillId="0" borderId="0" xfId="0" applyFill="1" applyBorder="1" applyAlignment="1">
      <alignment vertical="center"/>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shrinkToFit="1"/>
    </xf>
    <xf numFmtId="0" fontId="7" fillId="0" borderId="9" xfId="0" applyFont="1" applyFill="1" applyBorder="1" applyAlignment="1">
      <alignment horizontal="center" vertical="center" wrapText="1" shrinkToFit="1"/>
    </xf>
    <xf numFmtId="176" fontId="7" fillId="0" borderId="9" xfId="0" applyNumberFormat="1" applyFont="1" applyFill="1" applyBorder="1" applyAlignment="1">
      <alignment horizontal="center" vertical="center" shrinkToFit="1"/>
    </xf>
    <xf numFmtId="176" fontId="7" fillId="0" borderId="9"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shrinkToFit="1"/>
    </xf>
    <xf numFmtId="0" fontId="6" fillId="0" borderId="9" xfId="0" applyFont="1" applyFill="1" applyBorder="1" applyAlignment="1">
      <alignment horizontal="left" vertical="center"/>
    </xf>
    <xf numFmtId="177" fontId="7" fillId="0" borderId="9" xfId="0" applyNumberFormat="1" applyFont="1" applyFill="1" applyBorder="1" applyAlignment="1">
      <alignment horizontal="center" vertical="center" shrinkToFit="1"/>
    </xf>
    <xf numFmtId="177" fontId="6" fillId="0" borderId="9" xfId="0" applyNumberFormat="1" applyFont="1" applyFill="1" applyBorder="1" applyAlignment="1">
      <alignment horizontal="center" vertical="center" shrinkToFit="1"/>
    </xf>
    <xf numFmtId="177" fontId="7" fillId="0" borderId="9" xfId="0" applyNumberFormat="1" applyFont="1" applyFill="1" applyBorder="1" applyAlignment="1">
      <alignment horizontal="center" vertical="center" shrinkToFit="1"/>
    </xf>
    <xf numFmtId="177" fontId="6" fillId="0" borderId="9" xfId="0" applyNumberFormat="1" applyFont="1" applyFill="1" applyBorder="1" applyAlignment="1">
      <alignment horizontal="center" vertical="center" shrinkToFit="1"/>
    </xf>
    <xf numFmtId="0" fontId="0" fillId="0" borderId="0" xfId="0" applyFill="1" applyBorder="1" applyAlignment="1">
      <alignment horizontal="right" vertical="center" shrinkToFit="1"/>
    </xf>
    <xf numFmtId="0" fontId="0" fillId="0" borderId="23" xfId="0" applyFill="1" applyBorder="1" applyAlignment="1">
      <alignment horizontal="center" vertical="center"/>
    </xf>
    <xf numFmtId="177" fontId="6" fillId="0" borderId="9" xfId="0" applyNumberFormat="1" applyFont="1" applyFill="1" applyBorder="1" applyAlignment="1">
      <alignment horizontal="center" vertical="center" shrinkToFit="1"/>
    </xf>
    <xf numFmtId="177" fontId="6" fillId="0" borderId="9" xfId="0" applyNumberFormat="1" applyFont="1" applyFill="1" applyBorder="1" applyAlignment="1">
      <alignment horizontal="center" vertical="center" shrinkToFit="1"/>
    </xf>
    <xf numFmtId="0" fontId="16" fillId="0" borderId="0" xfId="0" applyFont="1" applyFill="1" applyAlignment="1">
      <alignment/>
    </xf>
    <xf numFmtId="0" fontId="17" fillId="0" borderId="0" xfId="0" applyFont="1" applyFill="1" applyAlignment="1">
      <alignment/>
    </xf>
    <xf numFmtId="0" fontId="18" fillId="0" borderId="0" xfId="0" applyFont="1" applyFill="1" applyAlignment="1">
      <alignment/>
    </xf>
    <xf numFmtId="0" fontId="19" fillId="0" borderId="0" xfId="0" applyFont="1" applyFill="1" applyAlignment="1">
      <alignment/>
    </xf>
    <xf numFmtId="176" fontId="17" fillId="0" borderId="0" xfId="0" applyNumberFormat="1" applyFont="1" applyFill="1" applyAlignment="1">
      <alignment/>
    </xf>
    <xf numFmtId="0" fontId="19" fillId="0" borderId="0" xfId="0" applyFont="1" applyFill="1" applyAlignment="1">
      <alignment/>
    </xf>
    <xf numFmtId="0" fontId="20" fillId="0" borderId="0" xfId="0" applyFont="1" applyFill="1" applyAlignment="1">
      <alignment horizontal="center" vertical="center"/>
    </xf>
    <xf numFmtId="0" fontId="14" fillId="0" borderId="0" xfId="0" applyFont="1" applyFill="1" applyBorder="1" applyAlignment="1">
      <alignment vertical="center" wrapText="1" shrinkToFit="1"/>
    </xf>
    <xf numFmtId="176" fontId="21" fillId="0" borderId="0" xfId="0" applyNumberFormat="1" applyFont="1" applyFill="1" applyBorder="1" applyAlignment="1">
      <alignment horizontal="right" vertical="center" wrapText="1" shrinkToFit="1"/>
    </xf>
    <xf numFmtId="0" fontId="2" fillId="0" borderId="9" xfId="0" applyFont="1" applyFill="1" applyBorder="1" applyAlignment="1">
      <alignment horizontal="left" vertical="center"/>
    </xf>
    <xf numFmtId="0" fontId="22" fillId="0" borderId="9" xfId="0" applyFont="1" applyFill="1" applyBorder="1" applyAlignment="1">
      <alignment horizontal="left" vertical="center"/>
    </xf>
    <xf numFmtId="4" fontId="23" fillId="0" borderId="9" xfId="0" applyNumberFormat="1" applyFont="1" applyFill="1" applyBorder="1" applyAlignment="1">
      <alignment horizontal="center" vertical="center"/>
    </xf>
    <xf numFmtId="4" fontId="24" fillId="0" borderId="9" xfId="0" applyNumberFormat="1" applyFont="1" applyFill="1" applyBorder="1" applyAlignment="1" applyProtection="1">
      <alignment horizontal="center" vertical="center"/>
      <protection/>
    </xf>
    <xf numFmtId="0" fontId="19" fillId="0" borderId="0" xfId="0" applyFont="1" applyFill="1" applyAlignment="1">
      <alignment horizontal="center"/>
    </xf>
    <xf numFmtId="4" fontId="2" fillId="0" borderId="9" xfId="0" applyNumberFormat="1" applyFont="1" applyFill="1" applyBorder="1" applyAlignment="1">
      <alignment horizontal="center" vertical="center"/>
    </xf>
    <xf numFmtId="0" fontId="22" fillId="0" borderId="9" xfId="0" applyFont="1" applyFill="1" applyBorder="1" applyAlignment="1">
      <alignment horizontal="center" vertical="center"/>
    </xf>
    <xf numFmtId="0" fontId="10" fillId="34" borderId="0" xfId="0" applyFont="1" applyFill="1" applyAlignment="1">
      <alignment vertical="center"/>
    </xf>
    <xf numFmtId="0" fontId="3" fillId="0" borderId="0" xfId="67" applyFont="1" applyFill="1" applyAlignment="1" applyProtection="1">
      <alignment horizontal="center" vertical="center"/>
      <protection/>
    </xf>
    <xf numFmtId="0" fontId="69" fillId="0" borderId="0" xfId="0" applyNumberFormat="1" applyFont="1" applyFill="1" applyAlignment="1">
      <alignment horizontal="left" vertical="center"/>
    </xf>
    <xf numFmtId="0" fontId="25" fillId="0" borderId="0" xfId="67" applyNumberFormat="1" applyFont="1" applyFill="1" applyAlignment="1">
      <alignment vertical="center"/>
      <protection/>
    </xf>
    <xf numFmtId="0" fontId="6" fillId="0" borderId="0" xfId="67" applyNumberFormat="1" applyFont="1" applyFill="1" applyAlignment="1">
      <alignment horizontal="right" vertical="center"/>
      <protection/>
    </xf>
    <xf numFmtId="0" fontId="7" fillId="0" borderId="10" xfId="67" applyFont="1" applyFill="1" applyBorder="1" applyAlignment="1" applyProtection="1">
      <alignment horizontal="center" vertical="center"/>
      <protection locked="0"/>
    </xf>
    <xf numFmtId="0" fontId="7" fillId="0" borderId="22" xfId="67" applyFont="1" applyFill="1" applyBorder="1" applyAlignment="1" applyProtection="1">
      <alignment horizontal="center" vertical="center" wrapText="1"/>
      <protection locked="0"/>
    </xf>
    <xf numFmtId="0" fontId="7" fillId="0" borderId="10" xfId="67" applyFont="1" applyFill="1" applyBorder="1" applyAlignment="1" applyProtection="1">
      <alignment horizontal="center" vertical="center" wrapText="1"/>
      <protection locked="0"/>
    </xf>
    <xf numFmtId="0" fontId="70" fillId="0" borderId="9" xfId="0" applyFont="1" applyFill="1" applyBorder="1" applyAlignment="1">
      <alignment horizontal="center" vertical="center"/>
    </xf>
    <xf numFmtId="176" fontId="6" fillId="0" borderId="9" xfId="49" applyNumberFormat="1" applyFont="1" applyFill="1" applyBorder="1" applyAlignment="1" applyProtection="1">
      <alignment horizontal="center" vertical="center"/>
      <protection locked="0"/>
    </xf>
    <xf numFmtId="10" fontId="6" fillId="0" borderId="9" xfId="49" applyNumberFormat="1" applyFont="1" applyFill="1" applyBorder="1" applyAlignment="1" applyProtection="1">
      <alignment horizontal="right" vertical="center"/>
      <protection locked="0"/>
    </xf>
    <xf numFmtId="176" fontId="70" fillId="0" borderId="9" xfId="49" applyNumberFormat="1" applyFont="1" applyFill="1" applyBorder="1" applyAlignment="1" applyProtection="1">
      <alignment horizontal="center" vertical="center"/>
      <protection locked="0"/>
    </xf>
    <xf numFmtId="0" fontId="26" fillId="0" borderId="9" xfId="67" applyFont="1" applyFill="1" applyBorder="1" applyAlignment="1" applyProtection="1">
      <alignment horizontal="center" vertical="center"/>
      <protection locked="0"/>
    </xf>
    <xf numFmtId="176" fontId="7" fillId="0" borderId="9" xfId="67" applyNumberFormat="1" applyFont="1" applyFill="1" applyBorder="1" applyAlignment="1">
      <alignment horizontal="center" vertical="center"/>
      <protection/>
    </xf>
    <xf numFmtId="10" fontId="7" fillId="0" borderId="9" xfId="49" applyNumberFormat="1" applyFont="1" applyFill="1" applyBorder="1" applyAlignment="1" applyProtection="1">
      <alignment horizontal="right" vertical="center"/>
      <protection locked="0"/>
    </xf>
    <xf numFmtId="0" fontId="26" fillId="0" borderId="9" xfId="67" applyFont="1" applyFill="1" applyBorder="1" applyAlignment="1" applyProtection="1">
      <alignment horizontal="left" vertical="center"/>
      <protection locked="0"/>
    </xf>
    <xf numFmtId="1" fontId="7" fillId="0" borderId="19" xfId="67" applyNumberFormat="1" applyFont="1" applyFill="1" applyBorder="1" applyAlignment="1" applyProtection="1">
      <alignment horizontal="center" vertical="center"/>
      <protection locked="0"/>
    </xf>
    <xf numFmtId="178" fontId="7" fillId="0" borderId="9" xfId="49" applyNumberFormat="1" applyFont="1" applyFill="1" applyBorder="1" applyAlignment="1" applyProtection="1">
      <alignment horizontal="right" vertical="center"/>
      <protection locked="0"/>
    </xf>
    <xf numFmtId="0" fontId="6" fillId="0" borderId="9" xfId="67" applyFont="1" applyFill="1" applyBorder="1" applyAlignment="1" applyProtection="1">
      <alignment horizontal="right"/>
      <protection locked="0"/>
    </xf>
    <xf numFmtId="0" fontId="69" fillId="0" borderId="0" xfId="0" applyFont="1" applyFill="1" applyAlignment="1">
      <alignment horizontal="left" vertical="center"/>
    </xf>
    <xf numFmtId="0" fontId="25" fillId="0" borderId="0" xfId="67" applyFont="1" applyFill="1">
      <alignment/>
      <protection/>
    </xf>
    <xf numFmtId="0" fontId="6" fillId="0" borderId="0" xfId="67" applyFont="1" applyFill="1" applyAlignment="1">
      <alignment horizontal="right" vertical="center"/>
      <protection/>
    </xf>
    <xf numFmtId="3" fontId="7" fillId="0" borderId="22" xfId="0" applyNumberFormat="1" applyFont="1" applyFill="1" applyBorder="1" applyAlignment="1" applyProtection="1">
      <alignment horizontal="left" vertical="center"/>
      <protection/>
    </xf>
    <xf numFmtId="0" fontId="7" fillId="0" borderId="9" xfId="67" applyFont="1" applyFill="1" applyBorder="1" applyAlignment="1">
      <alignment horizontal="center" vertical="center"/>
      <protection/>
    </xf>
    <xf numFmtId="10" fontId="7" fillId="0" borderId="9" xfId="67" applyNumberFormat="1" applyFont="1" applyFill="1" applyBorder="1" applyAlignment="1">
      <alignment horizontal="center" vertical="center"/>
      <protection/>
    </xf>
    <xf numFmtId="3" fontId="6" fillId="0" borderId="22" xfId="0" applyNumberFormat="1" applyFont="1" applyFill="1" applyBorder="1" applyAlignment="1" applyProtection="1">
      <alignment horizontal="left" vertical="center"/>
      <protection/>
    </xf>
    <xf numFmtId="3" fontId="6" fillId="35" borderId="9" xfId="0" applyNumberFormat="1" applyFont="1" applyFill="1" applyBorder="1" applyAlignment="1" applyProtection="1">
      <alignment horizontal="center" vertical="center"/>
      <protection/>
    </xf>
    <xf numFmtId="0" fontId="6" fillId="0" borderId="9" xfId="0" applyFont="1" applyFill="1" applyBorder="1" applyAlignment="1">
      <alignment horizontal="center" vertical="center"/>
    </xf>
    <xf numFmtId="10" fontId="6" fillId="0" borderId="9" xfId="67" applyNumberFormat="1" applyFont="1" applyFill="1" applyBorder="1" applyAlignment="1">
      <alignment horizontal="center" vertical="center"/>
      <protection/>
    </xf>
    <xf numFmtId="1" fontId="10" fillId="0" borderId="0" xfId="0" applyNumberFormat="1" applyFont="1" applyFill="1" applyAlignment="1">
      <alignment vertical="center"/>
    </xf>
    <xf numFmtId="1" fontId="6" fillId="0" borderId="9" xfId="67" applyNumberFormat="1" applyFont="1" applyFill="1" applyBorder="1" applyAlignment="1">
      <alignment horizontal="center" vertical="center"/>
      <protection/>
    </xf>
    <xf numFmtId="0" fontId="6" fillId="0" borderId="9" xfId="0" applyFont="1" applyFill="1" applyBorder="1" applyAlignment="1">
      <alignment horizontal="center" vertical="center" wrapText="1"/>
    </xf>
    <xf numFmtId="3" fontId="7" fillId="35" borderId="9" xfId="0" applyNumberFormat="1" applyFont="1" applyFill="1" applyBorder="1" applyAlignment="1" applyProtection="1">
      <alignment horizontal="center" vertical="center"/>
      <protection/>
    </xf>
    <xf numFmtId="0" fontId="6" fillId="0" borderId="9" xfId="67" applyFont="1" applyFill="1" applyBorder="1" applyAlignment="1">
      <alignment horizontal="center" vertical="center"/>
      <protection/>
    </xf>
    <xf numFmtId="1" fontId="7" fillId="0" borderId="9" xfId="67" applyNumberFormat="1" applyFont="1" applyFill="1" applyBorder="1" applyAlignment="1">
      <alignment horizontal="center" vertical="center"/>
      <protection/>
    </xf>
    <xf numFmtId="1" fontId="7" fillId="0" borderId="9" xfId="67" applyNumberFormat="1" applyFont="1" applyFill="1" applyBorder="1" applyAlignment="1" applyProtection="1">
      <alignment horizontal="center" vertical="center"/>
      <protection/>
    </xf>
    <xf numFmtId="1" fontId="6" fillId="0" borderId="9" xfId="67" applyNumberFormat="1" applyFont="1" applyFill="1" applyBorder="1" applyAlignment="1" applyProtection="1">
      <alignment horizontal="center" vertical="center"/>
      <protection/>
    </xf>
    <xf numFmtId="0" fontId="27" fillId="0" borderId="0" xfId="0" applyFont="1" applyFill="1" applyAlignment="1">
      <alignment vertical="center"/>
    </xf>
    <xf numFmtId="0" fontId="0" fillId="0" borderId="0" xfId="0" applyFont="1" applyFill="1" applyAlignment="1">
      <alignment vertical="center"/>
    </xf>
    <xf numFmtId="0" fontId="15" fillId="0" borderId="0" xfId="0" applyFont="1" applyFill="1" applyAlignment="1">
      <alignment horizontal="center"/>
    </xf>
    <xf numFmtId="0" fontId="28" fillId="0" borderId="0" xfId="0" applyFont="1" applyFill="1" applyAlignment="1">
      <alignment vertical="center"/>
    </xf>
    <xf numFmtId="0" fontId="27" fillId="0" borderId="0" xfId="0" applyFont="1" applyFill="1" applyAlignment="1">
      <alignment horizontal="left" vertical="center"/>
    </xf>
    <xf numFmtId="0" fontId="29" fillId="0" borderId="0" xfId="0" applyFont="1" applyFill="1" applyAlignment="1">
      <alignment vertical="center"/>
    </xf>
    <xf numFmtId="0" fontId="30" fillId="0" borderId="0" xfId="0" applyFont="1" applyFill="1" applyAlignment="1">
      <alignment vertical="center"/>
    </xf>
    <xf numFmtId="0" fontId="31" fillId="0" borderId="0" xfId="0" applyFont="1" applyAlignment="1">
      <alignment horizontal="center" vertical="center"/>
    </xf>
    <xf numFmtId="0" fontId="31" fillId="0" borderId="0" xfId="0" applyFont="1" applyAlignment="1">
      <alignment horizontal="center" vertical="center" wrapText="1"/>
    </xf>
    <xf numFmtId="0" fontId="32" fillId="0" borderId="0" xfId="0" applyFont="1" applyAlignment="1">
      <alignment horizontal="center"/>
    </xf>
    <xf numFmtId="57" fontId="32" fillId="0" borderId="0" xfId="0" applyNumberFormat="1" applyFont="1" applyAlignment="1">
      <alignment horizontal="center"/>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常规_2010预算草案（人代会附表1）" xfId="43"/>
    <cellStyle name="20% - 强调文字颜色 6" xfId="44"/>
    <cellStyle name="强调文字颜色 2" xfId="45"/>
    <cellStyle name="链接单元格" xfId="46"/>
    <cellStyle name="汇总" xfId="47"/>
    <cellStyle name="好" xfId="48"/>
    <cellStyle name="常规_西安"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3232" xfId="67"/>
    <cellStyle name="常规 2" xfId="68"/>
    <cellStyle name="常规 4" xfId="69"/>
    <cellStyle name="常规_8月财政收入测算表1"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I38"/>
  <sheetViews>
    <sheetView zoomScale="55" zoomScaleNormal="55" workbookViewId="0" topLeftCell="A1">
      <selection activeCell="O6" sqref="O6"/>
    </sheetView>
  </sheetViews>
  <sheetFormatPr defaultColWidth="9.00390625" defaultRowHeight="14.25"/>
  <cols>
    <col min="1" max="8" width="8.375" style="0" customWidth="1"/>
  </cols>
  <sheetData>
    <row r="3" spans="7:8" ht="14.25">
      <c r="G3" s="72"/>
      <c r="H3" s="72"/>
    </row>
    <row r="6" spans="1:9" ht="47.25" customHeight="1">
      <c r="A6" s="202" t="s">
        <v>0</v>
      </c>
      <c r="B6" s="202"/>
      <c r="C6" s="202"/>
      <c r="D6" s="202"/>
      <c r="E6" s="202"/>
      <c r="F6" s="202"/>
      <c r="G6" s="202"/>
      <c r="H6" s="202"/>
      <c r="I6" s="202"/>
    </row>
    <row r="7" spans="1:9" ht="47.25" customHeight="1">
      <c r="A7" s="203"/>
      <c r="B7" s="203"/>
      <c r="C7" s="203"/>
      <c r="D7" s="203"/>
      <c r="E7" s="203"/>
      <c r="F7" s="203"/>
      <c r="G7" s="203"/>
      <c r="H7" s="203"/>
      <c r="I7" s="203"/>
    </row>
    <row r="37" spans="1:9" ht="24" customHeight="1">
      <c r="A37" s="204" t="s">
        <v>1</v>
      </c>
      <c r="B37" s="204"/>
      <c r="C37" s="204"/>
      <c r="D37" s="204"/>
      <c r="E37" s="204"/>
      <c r="F37" s="204"/>
      <c r="G37" s="204"/>
      <c r="H37" s="204"/>
      <c r="I37" s="204"/>
    </row>
    <row r="38" spans="1:9" ht="24" customHeight="1">
      <c r="A38" s="205">
        <v>42887</v>
      </c>
      <c r="B38" s="204"/>
      <c r="C38" s="204"/>
      <c r="D38" s="204"/>
      <c r="E38" s="204"/>
      <c r="F38" s="204"/>
      <c r="G38" s="204"/>
      <c r="H38" s="204"/>
      <c r="I38" s="204"/>
    </row>
  </sheetData>
  <sheetProtection/>
  <mergeCells count="4">
    <mergeCell ref="A6:I6"/>
    <mergeCell ref="A7:I7"/>
    <mergeCell ref="A37:I37"/>
    <mergeCell ref="A38:I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B17"/>
  <sheetViews>
    <sheetView showZeros="0" workbookViewId="0" topLeftCell="A1">
      <selection activeCell="A1" sqref="A1:B1"/>
    </sheetView>
  </sheetViews>
  <sheetFormatPr defaultColWidth="9.125" defaultRowHeight="14.25"/>
  <cols>
    <col min="1" max="1" width="50.00390625" style="88" customWidth="1"/>
    <col min="2" max="2" width="18.875" style="88" customWidth="1"/>
    <col min="3" max="16384" width="9.125" style="88" customWidth="1"/>
  </cols>
  <sheetData>
    <row r="1" spans="1:2" ht="58.5" customHeight="1">
      <c r="A1" s="89" t="s">
        <v>544</v>
      </c>
      <c r="B1" s="89"/>
    </row>
    <row r="2" spans="1:2" s="87" customFormat="1" ht="18" customHeight="1">
      <c r="A2" s="42" t="s">
        <v>545</v>
      </c>
      <c r="B2" s="43" t="s">
        <v>27</v>
      </c>
    </row>
    <row r="3" spans="1:2" s="87" customFormat="1" ht="46.5" customHeight="1">
      <c r="A3" s="90" t="s">
        <v>517</v>
      </c>
      <c r="B3" s="91" t="s">
        <v>30</v>
      </c>
    </row>
    <row r="4" spans="1:2" s="87" customFormat="1" ht="39" customHeight="1">
      <c r="A4" s="92" t="s">
        <v>546</v>
      </c>
      <c r="B4" s="93">
        <f>B5+B8</f>
        <v>30050</v>
      </c>
    </row>
    <row r="5" spans="1:2" s="87" customFormat="1" ht="39" customHeight="1">
      <c r="A5" s="92" t="s">
        <v>547</v>
      </c>
      <c r="B5" s="93">
        <f>SUM(B6:B7)</f>
        <v>30000</v>
      </c>
    </row>
    <row r="6" spans="1:2" s="87" customFormat="1" ht="39" customHeight="1">
      <c r="A6" s="92" t="s">
        <v>548</v>
      </c>
      <c r="B6" s="93">
        <v>6000</v>
      </c>
    </row>
    <row r="7" spans="1:2" s="87" customFormat="1" ht="39" customHeight="1">
      <c r="A7" s="92" t="s">
        <v>549</v>
      </c>
      <c r="B7" s="93">
        <v>24000</v>
      </c>
    </row>
    <row r="8" spans="1:2" s="87" customFormat="1" ht="39" customHeight="1">
      <c r="A8" s="92" t="s">
        <v>550</v>
      </c>
      <c r="B8" s="93">
        <f>SUM(B9)</f>
        <v>50</v>
      </c>
    </row>
    <row r="9" spans="1:2" s="87" customFormat="1" ht="39" customHeight="1">
      <c r="A9" s="92" t="s">
        <v>551</v>
      </c>
      <c r="B9" s="93">
        <v>50</v>
      </c>
    </row>
    <row r="10" spans="1:2" s="87" customFormat="1" ht="39" customHeight="1">
      <c r="A10" s="92" t="s">
        <v>552</v>
      </c>
      <c r="B10" s="93">
        <f>SUM(B11)</f>
        <v>200</v>
      </c>
    </row>
    <row r="11" spans="1:2" s="87" customFormat="1" ht="39" customHeight="1">
      <c r="A11" s="94" t="s">
        <v>553</v>
      </c>
      <c r="B11" s="93">
        <f>SUM(B12)</f>
        <v>200</v>
      </c>
    </row>
    <row r="12" spans="1:2" s="87" customFormat="1" ht="39" customHeight="1">
      <c r="A12" s="94" t="s">
        <v>554</v>
      </c>
      <c r="B12" s="93">
        <v>200</v>
      </c>
    </row>
    <row r="13" spans="1:2" s="87" customFormat="1" ht="39" customHeight="1">
      <c r="A13" s="95" t="s">
        <v>555</v>
      </c>
      <c r="B13" s="96">
        <f>B10+B4</f>
        <v>30250</v>
      </c>
    </row>
    <row r="15" spans="1:2" ht="31.5" customHeight="1">
      <c r="A15" s="97"/>
      <c r="B15" s="97"/>
    </row>
    <row r="16" ht="13.5">
      <c r="B16" s="98"/>
    </row>
    <row r="17" spans="1:2" ht="13.5">
      <c r="A17" s="42"/>
      <c r="B17" s="99"/>
    </row>
  </sheetData>
  <sheetProtection/>
  <mergeCells count="2">
    <mergeCell ref="A1:B1"/>
    <mergeCell ref="A15:B15"/>
  </mergeCells>
  <printOptions horizontalCentered="1"/>
  <pageMargins left="0.51" right="0.51" top="1.06" bottom="0.63" header="0.55" footer="0.51"/>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C15"/>
  <sheetViews>
    <sheetView zoomScaleSheetLayoutView="100" workbookViewId="0" topLeftCell="A1">
      <selection activeCell="A17" sqref="A17"/>
    </sheetView>
  </sheetViews>
  <sheetFormatPr defaultColWidth="9.00390625" defaultRowHeight="14.25"/>
  <cols>
    <col min="1" max="1" width="48.50390625" style="0" customWidth="1"/>
    <col min="2" max="3" width="13.375" style="0" customWidth="1"/>
  </cols>
  <sheetData>
    <row r="1" spans="1:3" ht="47.25" customHeight="1">
      <c r="A1" s="73" t="s">
        <v>556</v>
      </c>
      <c r="B1" s="73"/>
      <c r="C1" s="73"/>
    </row>
    <row r="2" spans="1:3" ht="24" customHeight="1">
      <c r="A2" s="74" t="s">
        <v>557</v>
      </c>
      <c r="C2" t="s">
        <v>27</v>
      </c>
    </row>
    <row r="3" spans="1:3" ht="33" customHeight="1">
      <c r="A3" s="75" t="s">
        <v>558</v>
      </c>
      <c r="B3" s="76" t="s">
        <v>559</v>
      </c>
      <c r="C3" s="76" t="s">
        <v>560</v>
      </c>
    </row>
    <row r="4" spans="1:3" ht="33" customHeight="1">
      <c r="A4" s="77" t="s">
        <v>195</v>
      </c>
      <c r="B4" s="78">
        <f>SUM(B5)</f>
        <v>0</v>
      </c>
      <c r="C4" s="79"/>
    </row>
    <row r="5" spans="1:3" ht="33" customHeight="1">
      <c r="A5" s="77" t="s">
        <v>561</v>
      </c>
      <c r="B5" s="78"/>
      <c r="C5" s="79"/>
    </row>
    <row r="6" spans="1:3" ht="30" customHeight="1">
      <c r="A6" s="80" t="s">
        <v>217</v>
      </c>
      <c r="B6" s="81">
        <f>SUM(B7:B8)</f>
        <v>0</v>
      </c>
      <c r="C6" s="79"/>
    </row>
    <row r="7" spans="1:3" ht="30" customHeight="1">
      <c r="A7" s="80" t="s">
        <v>562</v>
      </c>
      <c r="B7" s="81"/>
      <c r="C7" s="79"/>
    </row>
    <row r="8" spans="1:3" ht="30" customHeight="1">
      <c r="A8" s="80" t="s">
        <v>563</v>
      </c>
      <c r="B8" s="81"/>
      <c r="C8" s="79"/>
    </row>
    <row r="9" spans="1:3" ht="30" customHeight="1">
      <c r="A9" s="80" t="s">
        <v>295</v>
      </c>
      <c r="B9" s="81">
        <f>SUM(B10)</f>
        <v>0</v>
      </c>
      <c r="C9" s="79"/>
    </row>
    <row r="10" spans="1:3" ht="30" customHeight="1">
      <c r="A10" s="80" t="s">
        <v>564</v>
      </c>
      <c r="B10" s="81"/>
      <c r="C10" s="79"/>
    </row>
    <row r="11" spans="1:3" ht="30" customHeight="1">
      <c r="A11" s="80" t="s">
        <v>424</v>
      </c>
      <c r="B11" s="81">
        <f>SUM(B12)</f>
        <v>0</v>
      </c>
      <c r="C11" s="79"/>
    </row>
    <row r="12" spans="1:3" ht="30" customHeight="1">
      <c r="A12" s="80" t="s">
        <v>565</v>
      </c>
      <c r="B12" s="81"/>
      <c r="C12" s="79"/>
    </row>
    <row r="13" spans="1:3" ht="30" customHeight="1">
      <c r="A13" s="82"/>
      <c r="B13" s="83"/>
      <c r="C13" s="79"/>
    </row>
    <row r="14" spans="1:3" s="72" customFormat="1" ht="30" customHeight="1">
      <c r="A14" s="84" t="s">
        <v>566</v>
      </c>
      <c r="B14" s="85">
        <f>SUM(B4,B6,B9,B11)</f>
        <v>0</v>
      </c>
      <c r="C14" s="86"/>
    </row>
    <row r="15" ht="14.25">
      <c r="A15" t="s">
        <v>567</v>
      </c>
    </row>
  </sheetData>
  <sheetProtection/>
  <mergeCells count="1">
    <mergeCell ref="A1:C1"/>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D5"/>
  <sheetViews>
    <sheetView zoomScaleSheetLayoutView="100" workbookViewId="0" topLeftCell="A1">
      <selection activeCell="B14" sqref="B14"/>
    </sheetView>
  </sheetViews>
  <sheetFormatPr defaultColWidth="9.00390625" defaultRowHeight="14.25"/>
  <cols>
    <col min="1" max="1" width="18.50390625" style="0" customWidth="1"/>
    <col min="2" max="4" width="16.875" style="0" customWidth="1"/>
  </cols>
  <sheetData>
    <row r="1" spans="1:4" ht="34.5" customHeight="1">
      <c r="A1" s="64" t="s">
        <v>568</v>
      </c>
      <c r="B1" s="64"/>
      <c r="C1" s="64"/>
      <c r="D1" s="64"/>
    </row>
    <row r="2" spans="1:4" ht="14.25">
      <c r="A2" s="65" t="s">
        <v>569</v>
      </c>
      <c r="B2" s="66"/>
      <c r="C2" s="67"/>
      <c r="D2" s="68" t="s">
        <v>27</v>
      </c>
    </row>
    <row r="3" spans="1:4" ht="33.75" customHeight="1">
      <c r="A3" s="69" t="s">
        <v>533</v>
      </c>
      <c r="B3" s="70" t="s">
        <v>570</v>
      </c>
      <c r="C3" s="70" t="s">
        <v>416</v>
      </c>
      <c r="D3" s="70" t="s">
        <v>571</v>
      </c>
    </row>
    <row r="4" spans="1:4" ht="33.75" customHeight="1">
      <c r="A4" s="71" t="s">
        <v>416</v>
      </c>
      <c r="B4" s="71">
        <v>0</v>
      </c>
      <c r="C4" s="71">
        <v>0</v>
      </c>
      <c r="D4" s="71">
        <v>0</v>
      </c>
    </row>
    <row r="5" ht="14.25">
      <c r="A5" t="s">
        <v>572</v>
      </c>
    </row>
  </sheetData>
  <sheetProtection/>
  <mergeCells count="1">
    <mergeCell ref="A1:D1"/>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C55"/>
  <sheetViews>
    <sheetView zoomScaleSheetLayoutView="100" workbookViewId="0" topLeftCell="A1">
      <pane ySplit="4" topLeftCell="A47" activePane="bottomLeft" state="frozen"/>
      <selection pane="bottomLeft" activeCell="A55" sqref="A55"/>
    </sheetView>
  </sheetViews>
  <sheetFormatPr defaultColWidth="9.00390625" defaultRowHeight="14.25"/>
  <cols>
    <col min="1" max="1" width="11.125" style="0" customWidth="1"/>
    <col min="2" max="2" width="42.50390625" style="0" customWidth="1"/>
    <col min="3" max="3" width="14.375" style="0" customWidth="1"/>
  </cols>
  <sheetData>
    <row r="1" spans="1:3" ht="27.75" customHeight="1">
      <c r="A1" s="51" t="s">
        <v>573</v>
      </c>
      <c r="B1" s="51"/>
      <c r="C1" s="51"/>
    </row>
    <row r="2" spans="1:3" ht="14.25">
      <c r="A2" s="42" t="s">
        <v>574</v>
      </c>
      <c r="B2" s="43"/>
      <c r="C2" s="43" t="s">
        <v>27</v>
      </c>
    </row>
    <row r="3" spans="1:3" ht="14.25">
      <c r="A3" s="52" t="s">
        <v>575</v>
      </c>
      <c r="B3" s="53" t="s">
        <v>576</v>
      </c>
      <c r="C3" s="52" t="s">
        <v>559</v>
      </c>
    </row>
    <row r="4" spans="1:3" ht="14.25">
      <c r="A4" s="60"/>
      <c r="B4" s="52" t="s">
        <v>577</v>
      </c>
      <c r="C4" s="55">
        <f>C5</f>
        <v>0</v>
      </c>
    </row>
    <row r="5" spans="1:3" ht="14.25">
      <c r="A5" s="61">
        <v>103</v>
      </c>
      <c r="B5" s="62" t="s">
        <v>578</v>
      </c>
      <c r="C5" s="55">
        <f>C6</f>
        <v>0</v>
      </c>
    </row>
    <row r="6" spans="1:3" ht="14.25">
      <c r="A6" s="61">
        <v>10306</v>
      </c>
      <c r="B6" s="62" t="s">
        <v>579</v>
      </c>
      <c r="C6" s="55">
        <f>C7+C39+C44+C50+C54</f>
        <v>0</v>
      </c>
    </row>
    <row r="7" spans="1:3" ht="14.25">
      <c r="A7" s="61">
        <v>1030601</v>
      </c>
      <c r="B7" s="62" t="s">
        <v>580</v>
      </c>
      <c r="C7" s="55">
        <f>SUM(C8:C38)</f>
        <v>0</v>
      </c>
    </row>
    <row r="8" spans="1:3" ht="14.25">
      <c r="A8" s="61">
        <v>103060103</v>
      </c>
      <c r="B8" s="63" t="s">
        <v>581</v>
      </c>
      <c r="C8" s="55">
        <v>0</v>
      </c>
    </row>
    <row r="9" spans="1:3" ht="14.25">
      <c r="A9" s="61">
        <v>103060104</v>
      </c>
      <c r="B9" s="63" t="s">
        <v>582</v>
      </c>
      <c r="C9" s="55">
        <v>0</v>
      </c>
    </row>
    <row r="10" spans="1:3" ht="14.25">
      <c r="A10" s="61">
        <v>103060105</v>
      </c>
      <c r="B10" s="63" t="s">
        <v>583</v>
      </c>
      <c r="C10" s="55">
        <v>0</v>
      </c>
    </row>
    <row r="11" spans="1:3" ht="14.25">
      <c r="A11" s="61">
        <v>103060106</v>
      </c>
      <c r="B11" s="63" t="s">
        <v>584</v>
      </c>
      <c r="C11" s="55">
        <v>0</v>
      </c>
    </row>
    <row r="12" spans="1:3" ht="14.25">
      <c r="A12" s="61">
        <v>103060107</v>
      </c>
      <c r="B12" s="63" t="s">
        <v>585</v>
      </c>
      <c r="C12" s="55">
        <v>0</v>
      </c>
    </row>
    <row r="13" spans="1:3" ht="14.25">
      <c r="A13" s="61">
        <v>103060108</v>
      </c>
      <c r="B13" s="63" t="s">
        <v>586</v>
      </c>
      <c r="C13" s="55">
        <v>0</v>
      </c>
    </row>
    <row r="14" spans="1:3" ht="14.25">
      <c r="A14" s="61">
        <v>103060109</v>
      </c>
      <c r="B14" s="63" t="s">
        <v>587</v>
      </c>
      <c r="C14" s="55">
        <v>0</v>
      </c>
    </row>
    <row r="15" spans="1:3" ht="14.25">
      <c r="A15" s="61">
        <v>103060112</v>
      </c>
      <c r="B15" s="63" t="s">
        <v>588</v>
      </c>
      <c r="C15" s="55">
        <v>0</v>
      </c>
    </row>
    <row r="16" spans="1:3" ht="14.25">
      <c r="A16" s="61">
        <v>103060113</v>
      </c>
      <c r="B16" s="63" t="s">
        <v>589</v>
      </c>
      <c r="C16" s="55">
        <v>0</v>
      </c>
    </row>
    <row r="17" spans="1:3" ht="14.25">
      <c r="A17" s="61">
        <v>103060114</v>
      </c>
      <c r="B17" s="63" t="s">
        <v>590</v>
      </c>
      <c r="C17" s="55">
        <v>0</v>
      </c>
    </row>
    <row r="18" spans="1:3" ht="14.25">
      <c r="A18" s="61">
        <v>103060115</v>
      </c>
      <c r="B18" s="63" t="s">
        <v>591</v>
      </c>
      <c r="C18" s="55">
        <v>0</v>
      </c>
    </row>
    <row r="19" spans="1:3" ht="14.25">
      <c r="A19" s="61">
        <v>103060116</v>
      </c>
      <c r="B19" s="63" t="s">
        <v>592</v>
      </c>
      <c r="C19" s="55">
        <v>0</v>
      </c>
    </row>
    <row r="20" spans="1:3" ht="14.25">
      <c r="A20" s="61">
        <v>103060117</v>
      </c>
      <c r="B20" s="63" t="s">
        <v>593</v>
      </c>
      <c r="C20" s="55">
        <v>0</v>
      </c>
    </row>
    <row r="21" spans="1:3" ht="14.25">
      <c r="A21" s="61">
        <v>103060118</v>
      </c>
      <c r="B21" s="63" t="s">
        <v>594</v>
      </c>
      <c r="C21" s="55">
        <v>0</v>
      </c>
    </row>
    <row r="22" spans="1:3" ht="14.25">
      <c r="A22" s="61">
        <v>103060119</v>
      </c>
      <c r="B22" s="63" t="s">
        <v>595</v>
      </c>
      <c r="C22" s="55">
        <v>0</v>
      </c>
    </row>
    <row r="23" spans="1:3" ht="14.25">
      <c r="A23" s="61">
        <v>103060120</v>
      </c>
      <c r="B23" s="63" t="s">
        <v>596</v>
      </c>
      <c r="C23" s="55">
        <v>0</v>
      </c>
    </row>
    <row r="24" spans="1:3" ht="14.25">
      <c r="A24" s="61">
        <v>103060121</v>
      </c>
      <c r="B24" s="63" t="s">
        <v>597</v>
      </c>
      <c r="C24" s="55">
        <v>0</v>
      </c>
    </row>
    <row r="25" spans="1:3" ht="14.25">
      <c r="A25" s="61">
        <v>103060122</v>
      </c>
      <c r="B25" s="63" t="s">
        <v>598</v>
      </c>
      <c r="C25" s="55">
        <v>0</v>
      </c>
    </row>
    <row r="26" spans="1:3" ht="14.25">
      <c r="A26" s="61">
        <v>103060123</v>
      </c>
      <c r="B26" s="63" t="s">
        <v>599</v>
      </c>
      <c r="C26" s="55">
        <v>0</v>
      </c>
    </row>
    <row r="27" spans="1:3" ht="14.25">
      <c r="A27" s="61">
        <v>103060124</v>
      </c>
      <c r="B27" s="63" t="s">
        <v>600</v>
      </c>
      <c r="C27" s="55">
        <v>0</v>
      </c>
    </row>
    <row r="28" spans="1:3" ht="14.25">
      <c r="A28" s="61">
        <v>103060125</v>
      </c>
      <c r="B28" s="63" t="s">
        <v>601</v>
      </c>
      <c r="C28" s="55">
        <v>0</v>
      </c>
    </row>
    <row r="29" spans="1:3" ht="14.25">
      <c r="A29" s="61">
        <v>103060126</v>
      </c>
      <c r="B29" s="63" t="s">
        <v>602</v>
      </c>
      <c r="C29" s="55">
        <v>0</v>
      </c>
    </row>
    <row r="30" spans="1:3" ht="14.25">
      <c r="A30" s="61">
        <v>103060127</v>
      </c>
      <c r="B30" s="63" t="s">
        <v>603</v>
      </c>
      <c r="C30" s="55">
        <v>0</v>
      </c>
    </row>
    <row r="31" spans="1:3" ht="14.25">
      <c r="A31" s="61">
        <v>103060128</v>
      </c>
      <c r="B31" s="63" t="s">
        <v>604</v>
      </c>
      <c r="C31" s="55">
        <v>0</v>
      </c>
    </row>
    <row r="32" spans="1:3" ht="14.25">
      <c r="A32" s="61">
        <v>103060129</v>
      </c>
      <c r="B32" s="63" t="s">
        <v>605</v>
      </c>
      <c r="C32" s="55">
        <v>0</v>
      </c>
    </row>
    <row r="33" spans="1:3" ht="14.25">
      <c r="A33" s="61">
        <v>103060130</v>
      </c>
      <c r="B33" s="63" t="s">
        <v>606</v>
      </c>
      <c r="C33" s="55">
        <v>0</v>
      </c>
    </row>
    <row r="34" spans="1:3" ht="14.25">
      <c r="A34" s="61">
        <v>103060131</v>
      </c>
      <c r="B34" s="63" t="s">
        <v>607</v>
      </c>
      <c r="C34" s="55">
        <v>0</v>
      </c>
    </row>
    <row r="35" spans="1:3" ht="14.25">
      <c r="A35" s="61">
        <v>103060132</v>
      </c>
      <c r="B35" s="63" t="s">
        <v>608</v>
      </c>
      <c r="C35" s="55">
        <v>0</v>
      </c>
    </row>
    <row r="36" spans="1:3" ht="14.25">
      <c r="A36" s="61">
        <v>103060133</v>
      </c>
      <c r="B36" s="63" t="s">
        <v>609</v>
      </c>
      <c r="C36" s="55">
        <v>0</v>
      </c>
    </row>
    <row r="37" spans="1:3" ht="14.25">
      <c r="A37" s="61">
        <v>103060134</v>
      </c>
      <c r="B37" s="63" t="s">
        <v>610</v>
      </c>
      <c r="C37" s="55">
        <v>0</v>
      </c>
    </row>
    <row r="38" spans="1:3" ht="14.25">
      <c r="A38" s="61">
        <v>103060198</v>
      </c>
      <c r="B38" s="63" t="s">
        <v>611</v>
      </c>
      <c r="C38" s="55">
        <v>0</v>
      </c>
    </row>
    <row r="39" spans="1:3" ht="14.25">
      <c r="A39" s="61">
        <v>1030602</v>
      </c>
      <c r="B39" s="62" t="s">
        <v>612</v>
      </c>
      <c r="C39" s="55">
        <f>SUM(C40:C43)</f>
        <v>0</v>
      </c>
    </row>
    <row r="40" spans="1:3" ht="14.25">
      <c r="A40" s="61">
        <v>103060202</v>
      </c>
      <c r="B40" s="63" t="s">
        <v>613</v>
      </c>
      <c r="C40" s="55">
        <v>0</v>
      </c>
    </row>
    <row r="41" spans="1:3" ht="14.25">
      <c r="A41" s="61">
        <v>103060203</v>
      </c>
      <c r="B41" s="63" t="s">
        <v>614</v>
      </c>
      <c r="C41" s="55">
        <v>0</v>
      </c>
    </row>
    <row r="42" spans="1:3" ht="14.25">
      <c r="A42" s="61">
        <v>103060204</v>
      </c>
      <c r="B42" s="63" t="s">
        <v>615</v>
      </c>
      <c r="C42" s="55">
        <v>0</v>
      </c>
    </row>
    <row r="43" spans="1:3" ht="14.25">
      <c r="A43" s="61">
        <v>103060298</v>
      </c>
      <c r="B43" s="63" t="s">
        <v>616</v>
      </c>
      <c r="C43" s="55">
        <v>0</v>
      </c>
    </row>
    <row r="44" spans="1:3" ht="14.25">
      <c r="A44" s="61">
        <v>1030603</v>
      </c>
      <c r="B44" s="62" t="s">
        <v>617</v>
      </c>
      <c r="C44" s="55">
        <f>SUM(C45:C49)</f>
        <v>0</v>
      </c>
    </row>
    <row r="45" spans="1:3" ht="14.25">
      <c r="A45" s="61">
        <v>103060301</v>
      </c>
      <c r="B45" s="63" t="s">
        <v>618</v>
      </c>
      <c r="C45" s="55">
        <v>0</v>
      </c>
    </row>
    <row r="46" spans="1:3" ht="14.25">
      <c r="A46" s="61">
        <v>103060304</v>
      </c>
      <c r="B46" s="63" t="s">
        <v>619</v>
      </c>
      <c r="C46" s="55">
        <v>0</v>
      </c>
    </row>
    <row r="47" spans="1:3" ht="14.25">
      <c r="A47" s="61">
        <v>103060305</v>
      </c>
      <c r="B47" s="63" t="s">
        <v>620</v>
      </c>
      <c r="C47" s="55">
        <v>0</v>
      </c>
    </row>
    <row r="48" spans="1:3" ht="14.25">
      <c r="A48" s="61">
        <v>103060307</v>
      </c>
      <c r="B48" s="63" t="s">
        <v>621</v>
      </c>
      <c r="C48" s="55">
        <v>0</v>
      </c>
    </row>
    <row r="49" spans="1:3" ht="14.25">
      <c r="A49" s="61">
        <v>103060398</v>
      </c>
      <c r="B49" s="63" t="s">
        <v>622</v>
      </c>
      <c r="C49" s="55">
        <v>0</v>
      </c>
    </row>
    <row r="50" spans="1:3" ht="14.25">
      <c r="A50" s="61">
        <v>1030604</v>
      </c>
      <c r="B50" s="62" t="s">
        <v>623</v>
      </c>
      <c r="C50" s="55">
        <f>SUM(C51:C53)</f>
        <v>0</v>
      </c>
    </row>
    <row r="51" spans="1:3" ht="14.25">
      <c r="A51" s="61">
        <v>103060401</v>
      </c>
      <c r="B51" s="63" t="s">
        <v>624</v>
      </c>
      <c r="C51" s="55">
        <v>0</v>
      </c>
    </row>
    <row r="52" spans="1:3" ht="14.25">
      <c r="A52" s="61">
        <v>103060402</v>
      </c>
      <c r="B52" s="63" t="s">
        <v>625</v>
      </c>
      <c r="C52" s="55">
        <v>0</v>
      </c>
    </row>
    <row r="53" spans="1:3" ht="14.25">
      <c r="A53" s="61">
        <v>103060498</v>
      </c>
      <c r="B53" s="63" t="s">
        <v>626</v>
      </c>
      <c r="C53" s="55">
        <v>0</v>
      </c>
    </row>
    <row r="54" spans="1:3" ht="14.25">
      <c r="A54" s="61">
        <v>1030698</v>
      </c>
      <c r="B54" s="62" t="s">
        <v>627</v>
      </c>
      <c r="C54" s="55">
        <v>0</v>
      </c>
    </row>
    <row r="55" ht="14.25">
      <c r="A55" t="s">
        <v>628</v>
      </c>
    </row>
  </sheetData>
  <sheetProtection/>
  <mergeCells count="1">
    <mergeCell ref="A1:C1"/>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C36"/>
  <sheetViews>
    <sheetView zoomScaleSheetLayoutView="100" workbookViewId="0" topLeftCell="A1">
      <selection activeCell="G35" sqref="G35"/>
    </sheetView>
  </sheetViews>
  <sheetFormatPr defaultColWidth="9.00390625" defaultRowHeight="14.25"/>
  <cols>
    <col min="1" max="1" width="12.625" style="0" customWidth="1"/>
    <col min="2" max="2" width="42.50390625" style="0" customWidth="1"/>
    <col min="3" max="3" width="14.625" style="0" customWidth="1"/>
  </cols>
  <sheetData>
    <row r="1" spans="1:3" ht="27.75" customHeight="1">
      <c r="A1" s="51" t="s">
        <v>629</v>
      </c>
      <c r="B1" s="51"/>
      <c r="C1" s="51"/>
    </row>
    <row r="2" spans="1:3" ht="14.25">
      <c r="A2" s="42" t="s">
        <v>630</v>
      </c>
      <c r="B2" s="43"/>
      <c r="C2" s="43" t="s">
        <v>27</v>
      </c>
    </row>
    <row r="3" spans="1:3" ht="14.25">
      <c r="A3" s="52" t="s">
        <v>575</v>
      </c>
      <c r="B3" s="53" t="s">
        <v>576</v>
      </c>
      <c r="C3" s="52" t="s">
        <v>559</v>
      </c>
    </row>
    <row r="4" spans="1:3" ht="14.25">
      <c r="A4" s="19" t="s">
        <v>514</v>
      </c>
      <c r="B4" s="54" t="s">
        <v>631</v>
      </c>
      <c r="C4" s="55">
        <f>C5+C8</f>
        <v>0</v>
      </c>
    </row>
    <row r="5" spans="1:3" ht="14.25">
      <c r="A5" s="19">
        <v>208</v>
      </c>
      <c r="B5" s="56" t="s">
        <v>217</v>
      </c>
      <c r="C5" s="55">
        <f>C6</f>
        <v>0</v>
      </c>
    </row>
    <row r="6" spans="1:3" ht="14.25">
      <c r="A6" s="19">
        <v>20804</v>
      </c>
      <c r="B6" s="56" t="s">
        <v>632</v>
      </c>
      <c r="C6" s="55">
        <f>C7</f>
        <v>0</v>
      </c>
    </row>
    <row r="7" spans="1:3" ht="14.25">
      <c r="A7" s="19">
        <v>2080451</v>
      </c>
      <c r="B7" s="57" t="s">
        <v>633</v>
      </c>
      <c r="C7" s="55">
        <v>0</v>
      </c>
    </row>
    <row r="8" spans="1:3" ht="14.25">
      <c r="A8" s="19">
        <v>223</v>
      </c>
      <c r="B8" s="56" t="s">
        <v>634</v>
      </c>
      <c r="C8" s="55">
        <f>C9+C19+C28+C30+C34</f>
        <v>0</v>
      </c>
    </row>
    <row r="9" spans="1:3" ht="14.25">
      <c r="A9" s="19">
        <v>22301</v>
      </c>
      <c r="B9" s="56" t="s">
        <v>635</v>
      </c>
      <c r="C9" s="55">
        <f>SUM(C10:C18)</f>
        <v>0</v>
      </c>
    </row>
    <row r="10" spans="1:3" ht="14.25">
      <c r="A10" s="19">
        <v>2230101</v>
      </c>
      <c r="B10" s="57" t="s">
        <v>636</v>
      </c>
      <c r="C10" s="55">
        <v>0</v>
      </c>
    </row>
    <row r="11" spans="1:3" ht="14.25">
      <c r="A11" s="19">
        <v>2230102</v>
      </c>
      <c r="B11" s="57" t="s">
        <v>637</v>
      </c>
      <c r="C11" s="55">
        <v>0</v>
      </c>
    </row>
    <row r="12" spans="1:3" ht="14.25">
      <c r="A12" s="19">
        <v>2230103</v>
      </c>
      <c r="B12" s="57" t="s">
        <v>638</v>
      </c>
      <c r="C12" s="55">
        <v>0</v>
      </c>
    </row>
    <row r="13" spans="1:3" ht="14.25">
      <c r="A13" s="19">
        <v>2230104</v>
      </c>
      <c r="B13" s="57" t="s">
        <v>639</v>
      </c>
      <c r="C13" s="55">
        <v>0</v>
      </c>
    </row>
    <row r="14" spans="1:3" ht="14.25">
      <c r="A14" s="19">
        <v>2230105</v>
      </c>
      <c r="B14" s="57" t="s">
        <v>640</v>
      </c>
      <c r="C14" s="55">
        <v>0</v>
      </c>
    </row>
    <row r="15" spans="1:3" ht="14.25">
      <c r="A15" s="19">
        <v>2230106</v>
      </c>
      <c r="B15" s="57" t="s">
        <v>641</v>
      </c>
      <c r="C15" s="55">
        <v>0</v>
      </c>
    </row>
    <row r="16" spans="1:3" ht="14.25">
      <c r="A16" s="19">
        <v>2230107</v>
      </c>
      <c r="B16" s="57" t="s">
        <v>642</v>
      </c>
      <c r="C16" s="55">
        <v>0</v>
      </c>
    </row>
    <row r="17" spans="1:3" ht="14.25">
      <c r="A17" s="19">
        <v>2230108</v>
      </c>
      <c r="B17" s="57" t="s">
        <v>643</v>
      </c>
      <c r="C17" s="55">
        <v>0</v>
      </c>
    </row>
    <row r="18" spans="1:3" ht="14.25">
      <c r="A18" s="19">
        <v>2230199</v>
      </c>
      <c r="B18" s="57" t="s">
        <v>644</v>
      </c>
      <c r="C18" s="55">
        <v>0</v>
      </c>
    </row>
    <row r="19" spans="1:3" ht="14.25">
      <c r="A19" s="19">
        <v>22302</v>
      </c>
      <c r="B19" s="56" t="s">
        <v>645</v>
      </c>
      <c r="C19" s="55">
        <f>SUM(C20:C27)</f>
        <v>0</v>
      </c>
    </row>
    <row r="20" spans="1:3" ht="14.25">
      <c r="A20" s="19">
        <v>2230201</v>
      </c>
      <c r="B20" s="57" t="s">
        <v>646</v>
      </c>
      <c r="C20" s="55">
        <v>0</v>
      </c>
    </row>
    <row r="21" spans="1:3" ht="14.25">
      <c r="A21" s="19">
        <v>2230202</v>
      </c>
      <c r="B21" s="57" t="s">
        <v>647</v>
      </c>
      <c r="C21" s="55">
        <v>0</v>
      </c>
    </row>
    <row r="22" spans="1:3" ht="14.25">
      <c r="A22" s="19">
        <v>2230203</v>
      </c>
      <c r="B22" s="57" t="s">
        <v>648</v>
      </c>
      <c r="C22" s="55">
        <v>0</v>
      </c>
    </row>
    <row r="23" spans="1:3" ht="14.25">
      <c r="A23" s="19">
        <v>2230204</v>
      </c>
      <c r="B23" s="57" t="s">
        <v>649</v>
      </c>
      <c r="C23" s="55">
        <v>0</v>
      </c>
    </row>
    <row r="24" spans="1:3" ht="14.25">
      <c r="A24" s="19">
        <v>2230205</v>
      </c>
      <c r="B24" s="57" t="s">
        <v>650</v>
      </c>
      <c r="C24" s="55">
        <v>0</v>
      </c>
    </row>
    <row r="25" spans="1:3" ht="14.25">
      <c r="A25" s="19">
        <v>2230206</v>
      </c>
      <c r="B25" s="57" t="s">
        <v>651</v>
      </c>
      <c r="C25" s="55">
        <v>0</v>
      </c>
    </row>
    <row r="26" spans="1:3" ht="14.25">
      <c r="A26" s="19">
        <v>2230207</v>
      </c>
      <c r="B26" s="57" t="s">
        <v>652</v>
      </c>
      <c r="C26" s="55">
        <v>0</v>
      </c>
    </row>
    <row r="27" spans="1:3" ht="14.25">
      <c r="A27" s="19">
        <v>2230299</v>
      </c>
      <c r="B27" s="57" t="s">
        <v>653</v>
      </c>
      <c r="C27" s="55">
        <v>0</v>
      </c>
    </row>
    <row r="28" spans="1:3" ht="14.25">
      <c r="A28" s="19">
        <v>22303</v>
      </c>
      <c r="B28" s="56" t="s">
        <v>654</v>
      </c>
      <c r="C28" s="55">
        <f>C29</f>
        <v>0</v>
      </c>
    </row>
    <row r="29" spans="1:3" ht="14.25">
      <c r="A29" s="19">
        <v>2230301</v>
      </c>
      <c r="B29" s="57" t="s">
        <v>655</v>
      </c>
      <c r="C29" s="55">
        <v>0</v>
      </c>
    </row>
    <row r="30" spans="1:3" ht="14.25">
      <c r="A30" s="19">
        <v>22304</v>
      </c>
      <c r="B30" s="58" t="s">
        <v>656</v>
      </c>
      <c r="C30" s="55">
        <f>C31+C32+C33</f>
        <v>0</v>
      </c>
    </row>
    <row r="31" spans="1:3" ht="14.25">
      <c r="A31" s="19">
        <v>2230401</v>
      </c>
      <c r="B31" s="59" t="s">
        <v>657</v>
      </c>
      <c r="C31" s="55">
        <v>0</v>
      </c>
    </row>
    <row r="32" spans="1:3" ht="14.25">
      <c r="A32" s="19">
        <v>2230402</v>
      </c>
      <c r="B32" s="59" t="s">
        <v>658</v>
      </c>
      <c r="C32" s="55">
        <v>0</v>
      </c>
    </row>
    <row r="33" spans="1:3" ht="14.25">
      <c r="A33" s="19">
        <v>2230499</v>
      </c>
      <c r="B33" s="59" t="s">
        <v>659</v>
      </c>
      <c r="C33" s="55">
        <v>0</v>
      </c>
    </row>
    <row r="34" spans="1:3" ht="14.25">
      <c r="A34" s="19">
        <v>22399</v>
      </c>
      <c r="B34" s="58" t="s">
        <v>660</v>
      </c>
      <c r="C34" s="55">
        <f>C35</f>
        <v>0</v>
      </c>
    </row>
    <row r="35" spans="1:3" ht="14.25">
      <c r="A35" s="19">
        <v>2239901</v>
      </c>
      <c r="B35" s="59" t="s">
        <v>661</v>
      </c>
      <c r="C35" s="55">
        <v>0</v>
      </c>
    </row>
    <row r="36" ht="14.25">
      <c r="A36" t="s">
        <v>628</v>
      </c>
    </row>
  </sheetData>
  <sheetProtection/>
  <mergeCells count="1">
    <mergeCell ref="A1:C1"/>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C10"/>
  <sheetViews>
    <sheetView zoomScaleSheetLayoutView="100" workbookViewId="0" topLeftCell="A1">
      <selection activeCell="A10" sqref="A10"/>
    </sheetView>
  </sheetViews>
  <sheetFormatPr defaultColWidth="9.00390625" defaultRowHeight="14.25"/>
  <cols>
    <col min="1" max="1" width="39.375" style="0" customWidth="1"/>
    <col min="2" max="2" width="19.125" style="0" customWidth="1"/>
    <col min="3" max="3" width="18.00390625" style="0" customWidth="1"/>
  </cols>
  <sheetData>
    <row r="1" spans="1:3" ht="57.75" customHeight="1">
      <c r="A1" s="40" t="s">
        <v>662</v>
      </c>
      <c r="B1" s="40"/>
      <c r="C1" s="41"/>
    </row>
    <row r="2" spans="1:3" ht="30" customHeight="1">
      <c r="A2" s="42" t="s">
        <v>663</v>
      </c>
      <c r="B2" s="43" t="s">
        <v>27</v>
      </c>
      <c r="C2" s="43"/>
    </row>
    <row r="3" spans="1:2" ht="30" customHeight="1">
      <c r="A3" s="44" t="s">
        <v>517</v>
      </c>
      <c r="B3" s="45" t="s">
        <v>30</v>
      </c>
    </row>
    <row r="4" spans="1:2" ht="30" customHeight="1">
      <c r="A4" s="46" t="s">
        <v>664</v>
      </c>
      <c r="B4" s="47">
        <f aca="true" t="shared" si="0" ref="B4:B9">SUM(C4:J4)</f>
        <v>0</v>
      </c>
    </row>
    <row r="5" spans="1:2" ht="30" customHeight="1">
      <c r="A5" s="48" t="s">
        <v>665</v>
      </c>
      <c r="B5" s="47">
        <f t="shared" si="0"/>
        <v>0</v>
      </c>
    </row>
    <row r="6" spans="1:2" ht="30" customHeight="1">
      <c r="A6" s="48" t="s">
        <v>666</v>
      </c>
      <c r="B6" s="47">
        <f t="shared" si="0"/>
        <v>0</v>
      </c>
    </row>
    <row r="7" spans="1:2" ht="30" customHeight="1">
      <c r="A7" s="48" t="s">
        <v>667</v>
      </c>
      <c r="B7" s="47">
        <f t="shared" si="0"/>
        <v>0</v>
      </c>
    </row>
    <row r="8" spans="1:2" ht="30" customHeight="1">
      <c r="A8" s="48" t="s">
        <v>668</v>
      </c>
      <c r="B8" s="47">
        <f t="shared" si="0"/>
        <v>0</v>
      </c>
    </row>
    <row r="9" spans="1:2" ht="30" customHeight="1">
      <c r="A9" s="48" t="s">
        <v>669</v>
      </c>
      <c r="B9" s="47">
        <f t="shared" si="0"/>
        <v>0</v>
      </c>
    </row>
    <row r="10" ht="14.25">
      <c r="A10" t="s">
        <v>670</v>
      </c>
    </row>
  </sheetData>
  <sheetProtection/>
  <mergeCells count="1">
    <mergeCell ref="A1:B1"/>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C9"/>
  <sheetViews>
    <sheetView zoomScaleSheetLayoutView="100" workbookViewId="0" topLeftCell="A1">
      <selection activeCell="E9" sqref="E9"/>
    </sheetView>
  </sheetViews>
  <sheetFormatPr defaultColWidth="9.00390625" defaultRowHeight="14.25"/>
  <cols>
    <col min="1" max="1" width="39.375" style="0" customWidth="1"/>
    <col min="2" max="2" width="19.125" style="0" customWidth="1"/>
  </cols>
  <sheetData>
    <row r="1" spans="1:3" ht="57.75" customHeight="1">
      <c r="A1" s="40" t="s">
        <v>671</v>
      </c>
      <c r="B1" s="40"/>
      <c r="C1" s="41"/>
    </row>
    <row r="2" spans="1:3" ht="30" customHeight="1">
      <c r="A2" s="42" t="s">
        <v>672</v>
      </c>
      <c r="B2" s="43" t="s">
        <v>27</v>
      </c>
      <c r="C2" s="43"/>
    </row>
    <row r="3" spans="1:2" ht="30" customHeight="1">
      <c r="A3" s="44" t="s">
        <v>517</v>
      </c>
      <c r="B3" s="45" t="s">
        <v>30</v>
      </c>
    </row>
    <row r="4" spans="1:2" ht="30" customHeight="1">
      <c r="A4" s="46" t="s">
        <v>673</v>
      </c>
      <c r="B4" s="47">
        <f aca="true" t="shared" si="0" ref="B4:B7">SUM(C4:J4)</f>
        <v>0</v>
      </c>
    </row>
    <row r="5" spans="1:2" ht="30" customHeight="1">
      <c r="A5" s="48" t="s">
        <v>674</v>
      </c>
      <c r="B5" s="47">
        <f t="shared" si="0"/>
        <v>0</v>
      </c>
    </row>
    <row r="6" spans="1:2" ht="30" customHeight="1">
      <c r="A6" s="48" t="s">
        <v>675</v>
      </c>
      <c r="B6" s="47">
        <f t="shared" si="0"/>
        <v>0</v>
      </c>
    </row>
    <row r="7" spans="1:2" ht="30" customHeight="1">
      <c r="A7" s="48" t="s">
        <v>676</v>
      </c>
      <c r="B7" s="47">
        <f t="shared" si="0"/>
        <v>0</v>
      </c>
    </row>
    <row r="8" spans="1:2" ht="30" customHeight="1">
      <c r="A8" s="49" t="s">
        <v>670</v>
      </c>
      <c r="B8" s="50"/>
    </row>
    <row r="9" spans="1:2" ht="30" customHeight="1">
      <c r="A9" s="50"/>
      <c r="B9" s="50"/>
    </row>
  </sheetData>
  <sheetProtection/>
  <mergeCells count="1">
    <mergeCell ref="A1:B1"/>
  </mergeCell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G6"/>
  <sheetViews>
    <sheetView zoomScaleSheetLayoutView="100" workbookViewId="0" topLeftCell="A1">
      <selection activeCell="D15" sqref="D15"/>
    </sheetView>
  </sheetViews>
  <sheetFormatPr defaultColWidth="6.875" defaultRowHeight="12.75" customHeight="1"/>
  <cols>
    <col min="1" max="6" width="15.75390625" style="26" customWidth="1"/>
    <col min="7" max="7" width="16.50390625" style="26" customWidth="1"/>
    <col min="8" max="16384" width="6.875" style="26" customWidth="1"/>
  </cols>
  <sheetData>
    <row r="1" spans="1:7" s="26" customFormat="1" ht="28.5" customHeight="1">
      <c r="A1" s="27" t="s">
        <v>677</v>
      </c>
      <c r="B1" s="27"/>
      <c r="C1" s="27"/>
      <c r="D1" s="27"/>
      <c r="E1" s="27"/>
      <c r="F1" s="27"/>
      <c r="G1" s="27"/>
    </row>
    <row r="2" spans="1:7" s="26" customFormat="1" ht="22.5" customHeight="1">
      <c r="A2" s="28" t="s">
        <v>678</v>
      </c>
      <c r="G2" s="29" t="s">
        <v>27</v>
      </c>
    </row>
    <row r="3" spans="1:7" s="26" customFormat="1" ht="29.25" customHeight="1">
      <c r="A3" s="30" t="s">
        <v>416</v>
      </c>
      <c r="B3" s="31" t="s">
        <v>679</v>
      </c>
      <c r="C3" s="32"/>
      <c r="D3" s="32"/>
      <c r="E3" s="32"/>
      <c r="F3" s="33"/>
      <c r="G3" s="34" t="s">
        <v>560</v>
      </c>
    </row>
    <row r="4" spans="1:7" s="26" customFormat="1" ht="29.25" customHeight="1">
      <c r="A4" s="35"/>
      <c r="B4" s="36" t="s">
        <v>447</v>
      </c>
      <c r="C4" s="36" t="s">
        <v>680</v>
      </c>
      <c r="D4" s="36" t="s">
        <v>681</v>
      </c>
      <c r="E4" s="36"/>
      <c r="F4" s="36"/>
      <c r="G4" s="34"/>
    </row>
    <row r="5" spans="1:7" s="26" customFormat="1" ht="29.25" customHeight="1">
      <c r="A5" s="37"/>
      <c r="B5" s="36"/>
      <c r="C5" s="36"/>
      <c r="D5" s="38" t="s">
        <v>682</v>
      </c>
      <c r="E5" s="38" t="s">
        <v>683</v>
      </c>
      <c r="F5" s="38" t="s">
        <v>460</v>
      </c>
      <c r="G5" s="34"/>
    </row>
    <row r="6" spans="1:7" s="26" customFormat="1" ht="25.5" customHeight="1">
      <c r="A6" s="39">
        <f>B6+C6+D6</f>
        <v>3152.5299999999997</v>
      </c>
      <c r="B6" s="39">
        <v>9.49</v>
      </c>
      <c r="C6" s="39">
        <v>1340</v>
      </c>
      <c r="D6" s="39">
        <f>SUM(E6:F6)</f>
        <v>1803.04</v>
      </c>
      <c r="E6" s="39">
        <v>0</v>
      </c>
      <c r="F6" s="39">
        <v>1803.04</v>
      </c>
      <c r="G6" s="34"/>
    </row>
  </sheetData>
  <sheetProtection/>
  <mergeCells count="7">
    <mergeCell ref="A1:G1"/>
    <mergeCell ref="B3:F3"/>
    <mergeCell ref="D4:F4"/>
    <mergeCell ref="A3:A5"/>
    <mergeCell ref="B4:B5"/>
    <mergeCell ref="C4:C5"/>
    <mergeCell ref="G3:G5"/>
  </mergeCells>
  <printOptions/>
  <pageMargins left="1.02" right="0.75" top="1" bottom="1" header="0.51" footer="0.51"/>
  <pageSetup orientation="landscape" paperSize="9"/>
</worksheet>
</file>

<file path=xl/worksheets/sheet18.xml><?xml version="1.0" encoding="utf-8"?>
<worksheet xmlns="http://schemas.openxmlformats.org/spreadsheetml/2006/main" xmlns:r="http://schemas.openxmlformats.org/officeDocument/2006/relationships">
  <dimension ref="A1:A11"/>
  <sheetViews>
    <sheetView zoomScaleSheetLayoutView="100" workbookViewId="0" topLeftCell="A1">
      <selection activeCell="A20" sqref="A20"/>
    </sheetView>
  </sheetViews>
  <sheetFormatPr defaultColWidth="9.00390625" defaultRowHeight="14.25"/>
  <cols>
    <col min="1" max="1" width="76.25390625" style="0" customWidth="1"/>
  </cols>
  <sheetData>
    <row r="1" ht="57" customHeight="1">
      <c r="A1" s="22" t="s">
        <v>684</v>
      </c>
    </row>
    <row r="2" ht="15" customHeight="1">
      <c r="A2" s="23"/>
    </row>
    <row r="3" ht="168" customHeight="1">
      <c r="A3" s="24" t="s">
        <v>685</v>
      </c>
    </row>
    <row r="4" ht="28.5" customHeight="1"/>
    <row r="5" ht="48">
      <c r="A5" s="22" t="s">
        <v>686</v>
      </c>
    </row>
    <row r="6" ht="15" customHeight="1">
      <c r="A6" s="23"/>
    </row>
    <row r="7" ht="52.5" customHeight="1">
      <c r="A7" s="25" t="s">
        <v>687</v>
      </c>
    </row>
    <row r="8" ht="28.5" customHeight="1"/>
    <row r="9" ht="24">
      <c r="A9" s="22" t="s">
        <v>688</v>
      </c>
    </row>
    <row r="10" ht="15" customHeight="1">
      <c r="A10" s="23"/>
    </row>
    <row r="11" ht="72" customHeight="1">
      <c r="A11" s="25" t="s">
        <v>689</v>
      </c>
    </row>
  </sheetData>
  <sheetProtection/>
  <printOptions/>
  <pageMargins left="0.98" right="0.9"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IE285"/>
  <sheetViews>
    <sheetView zoomScaleSheetLayoutView="100" workbookViewId="0" topLeftCell="A1">
      <pane xSplit="2" ySplit="4" topLeftCell="C5" activePane="bottomRight" state="frozen"/>
      <selection pane="bottomRight" activeCell="B245" sqref="B245:B251"/>
    </sheetView>
  </sheetViews>
  <sheetFormatPr defaultColWidth="9.00390625" defaultRowHeight="14.25"/>
  <cols>
    <col min="1" max="1" width="14.00390625" style="1" customWidth="1"/>
    <col min="2" max="3" width="9.875" style="3" customWidth="1"/>
    <col min="4" max="4" width="38.75390625" style="1" customWidth="1"/>
    <col min="5" max="5" width="12.75390625" style="3" customWidth="1"/>
    <col min="6" max="233" width="9.00390625" style="1" customWidth="1"/>
    <col min="234" max="239" width="9.00390625" style="4" customWidth="1"/>
  </cols>
  <sheetData>
    <row r="1" spans="1:239" s="1" customFormat="1" ht="19.5" customHeight="1">
      <c r="A1" s="5" t="s">
        <v>690</v>
      </c>
      <c r="B1" s="5"/>
      <c r="C1" s="5"/>
      <c r="D1" s="5"/>
      <c r="E1" s="5"/>
      <c r="HZ1" s="4"/>
      <c r="IA1" s="4"/>
      <c r="IB1" s="4"/>
      <c r="IC1" s="4"/>
      <c r="ID1" s="4"/>
      <c r="IE1" s="4"/>
    </row>
    <row r="2" spans="1:239" s="1" customFormat="1" ht="15" customHeight="1">
      <c r="A2" s="6"/>
      <c r="B2" s="6"/>
      <c r="C2" s="7"/>
      <c r="D2" s="8"/>
      <c r="E2" s="7" t="s">
        <v>27</v>
      </c>
      <c r="HZ2" s="4"/>
      <c r="IA2" s="4"/>
      <c r="IB2" s="4"/>
      <c r="IC2" s="4"/>
      <c r="ID2" s="4"/>
      <c r="IE2" s="4"/>
    </row>
    <row r="3" spans="1:239" s="1" customFormat="1" ht="14.25">
      <c r="A3" s="9" t="s">
        <v>691</v>
      </c>
      <c r="B3" s="10" t="s">
        <v>692</v>
      </c>
      <c r="C3" s="10"/>
      <c r="D3" s="9" t="s">
        <v>693</v>
      </c>
      <c r="E3" s="9" t="s">
        <v>694</v>
      </c>
      <c r="HZ3" s="4"/>
      <c r="IA3" s="4"/>
      <c r="IB3" s="4"/>
      <c r="IC3" s="4"/>
      <c r="ID3" s="4"/>
      <c r="IE3" s="4"/>
    </row>
    <row r="4" spans="1:239" s="1" customFormat="1" ht="14.25">
      <c r="A4" s="9"/>
      <c r="B4" s="9" t="s">
        <v>416</v>
      </c>
      <c r="C4" s="9" t="s">
        <v>695</v>
      </c>
      <c r="D4" s="9"/>
      <c r="E4" s="9"/>
      <c r="HZ4" s="4"/>
      <c r="IA4" s="4"/>
      <c r="IB4" s="4"/>
      <c r="IC4" s="4"/>
      <c r="ID4" s="4"/>
      <c r="IE4" s="4"/>
    </row>
    <row r="5" spans="1:239" s="2" customFormat="1" ht="13.5" customHeight="1">
      <c r="A5" s="11" t="s">
        <v>696</v>
      </c>
      <c r="B5" s="11">
        <f>SUM(C5:C8)</f>
        <v>130</v>
      </c>
      <c r="C5" s="11">
        <v>10</v>
      </c>
      <c r="D5" s="12" t="s">
        <v>697</v>
      </c>
      <c r="E5" s="1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4"/>
      <c r="IA5" s="4"/>
      <c r="IB5" s="4"/>
      <c r="IC5" s="4"/>
      <c r="ID5" s="4"/>
      <c r="IE5" s="17"/>
    </row>
    <row r="6" spans="1:239" s="2" customFormat="1" ht="13.5" customHeight="1">
      <c r="A6" s="11"/>
      <c r="B6" s="11"/>
      <c r="C6" s="11">
        <v>25</v>
      </c>
      <c r="D6" s="12" t="s">
        <v>698</v>
      </c>
      <c r="E6" s="1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4"/>
      <c r="IA6" s="4"/>
      <c r="IB6" s="4"/>
      <c r="IC6" s="4"/>
      <c r="ID6" s="4"/>
      <c r="IE6" s="17"/>
    </row>
    <row r="7" spans="1:239" s="2" customFormat="1" ht="13.5" customHeight="1">
      <c r="A7" s="11"/>
      <c r="B7" s="11"/>
      <c r="C7" s="11">
        <v>35</v>
      </c>
      <c r="D7" s="12" t="s">
        <v>699</v>
      </c>
      <c r="E7" s="1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4"/>
      <c r="IA7" s="4"/>
      <c r="IB7" s="4"/>
      <c r="IC7" s="4"/>
      <c r="ID7" s="4"/>
      <c r="IE7" s="17"/>
    </row>
    <row r="8" spans="1:239" s="2" customFormat="1" ht="13.5" customHeight="1">
      <c r="A8" s="11"/>
      <c r="B8" s="11"/>
      <c r="C8" s="11">
        <v>60</v>
      </c>
      <c r="D8" s="12" t="s">
        <v>700</v>
      </c>
      <c r="E8" s="1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4"/>
      <c r="IA8" s="4"/>
      <c r="IB8" s="4"/>
      <c r="IC8" s="4"/>
      <c r="ID8" s="4"/>
      <c r="IE8" s="17"/>
    </row>
    <row r="9" spans="1:239" s="2" customFormat="1" ht="13.5" customHeight="1">
      <c r="A9" s="11" t="s">
        <v>701</v>
      </c>
      <c r="B9" s="11">
        <f>SUM(C9:C13)</f>
        <v>47</v>
      </c>
      <c r="C9" s="11">
        <v>5</v>
      </c>
      <c r="D9" s="12" t="s">
        <v>702</v>
      </c>
      <c r="E9" s="11">
        <v>4</v>
      </c>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4"/>
      <c r="IA9" s="4"/>
      <c r="IB9" s="4"/>
      <c r="IC9" s="4"/>
      <c r="ID9" s="4"/>
      <c r="IE9" s="17"/>
    </row>
    <row r="10" spans="1:239" s="2" customFormat="1" ht="13.5" customHeight="1">
      <c r="A10" s="11"/>
      <c r="B10" s="11"/>
      <c r="C10" s="11">
        <v>5</v>
      </c>
      <c r="D10" s="12" t="s">
        <v>703</v>
      </c>
      <c r="E10" s="1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4"/>
      <c r="IA10" s="4"/>
      <c r="IB10" s="4"/>
      <c r="IC10" s="4"/>
      <c r="ID10" s="4"/>
      <c r="IE10" s="17"/>
    </row>
    <row r="11" spans="1:239" s="2" customFormat="1" ht="13.5" customHeight="1">
      <c r="A11" s="11"/>
      <c r="B11" s="11"/>
      <c r="C11" s="11">
        <v>20</v>
      </c>
      <c r="D11" s="12" t="s">
        <v>704</v>
      </c>
      <c r="E11" s="1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4"/>
      <c r="IA11" s="4"/>
      <c r="IB11" s="4"/>
      <c r="IC11" s="4"/>
      <c r="ID11" s="4"/>
      <c r="IE11" s="17"/>
    </row>
    <row r="12" spans="1:239" s="2" customFormat="1" ht="13.5" customHeight="1">
      <c r="A12" s="11"/>
      <c r="B12" s="11"/>
      <c r="C12" s="11">
        <v>10</v>
      </c>
      <c r="D12" s="12" t="s">
        <v>705</v>
      </c>
      <c r="E12" s="1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4"/>
      <c r="IA12" s="4"/>
      <c r="IB12" s="4"/>
      <c r="IC12" s="4"/>
      <c r="ID12" s="4"/>
      <c r="IE12" s="17"/>
    </row>
    <row r="13" spans="1:239" s="2" customFormat="1" ht="13.5" customHeight="1">
      <c r="A13" s="11"/>
      <c r="B13" s="11"/>
      <c r="C13" s="11">
        <v>7</v>
      </c>
      <c r="D13" s="12" t="s">
        <v>706</v>
      </c>
      <c r="E13" s="1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4"/>
      <c r="IA13" s="4"/>
      <c r="IB13" s="4"/>
      <c r="IC13" s="4"/>
      <c r="ID13" s="4"/>
      <c r="IE13" s="17"/>
    </row>
    <row r="14" spans="1:239" s="2" customFormat="1" ht="13.5" customHeight="1">
      <c r="A14" s="11" t="s">
        <v>707</v>
      </c>
      <c r="B14" s="11">
        <f>SUM(C14:C24)</f>
        <v>455.9</v>
      </c>
      <c r="C14" s="11">
        <v>10</v>
      </c>
      <c r="D14" s="12" t="s">
        <v>708</v>
      </c>
      <c r="E14" s="11">
        <v>14.5</v>
      </c>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4"/>
      <c r="IA14" s="4"/>
      <c r="IB14" s="4"/>
      <c r="IC14" s="4"/>
      <c r="ID14" s="4"/>
      <c r="IE14" s="17"/>
    </row>
    <row r="15" spans="1:239" s="2" customFormat="1" ht="13.5" customHeight="1">
      <c r="A15" s="11"/>
      <c r="B15" s="11"/>
      <c r="C15" s="11"/>
      <c r="D15" s="12" t="s">
        <v>709</v>
      </c>
      <c r="E15" s="11">
        <v>20</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4"/>
      <c r="IA15" s="4"/>
      <c r="IB15" s="4"/>
      <c r="IC15" s="4"/>
      <c r="ID15" s="4"/>
      <c r="IE15" s="17"/>
    </row>
    <row r="16" spans="1:239" s="2" customFormat="1" ht="13.5" customHeight="1">
      <c r="A16" s="11"/>
      <c r="B16" s="11"/>
      <c r="C16" s="11">
        <v>15</v>
      </c>
      <c r="D16" s="12" t="s">
        <v>710</v>
      </c>
      <c r="E16" s="11">
        <v>5</v>
      </c>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4"/>
      <c r="IA16" s="4"/>
      <c r="IB16" s="4"/>
      <c r="IC16" s="4"/>
      <c r="ID16" s="4"/>
      <c r="IE16" s="17"/>
    </row>
    <row r="17" spans="1:239" s="2" customFormat="1" ht="13.5" customHeight="1">
      <c r="A17" s="11"/>
      <c r="B17" s="11"/>
      <c r="C17" s="11"/>
      <c r="D17" s="12" t="s">
        <v>711</v>
      </c>
      <c r="E17" s="11">
        <v>50</v>
      </c>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4"/>
      <c r="IA17" s="4"/>
      <c r="IB17" s="4"/>
      <c r="IC17" s="4"/>
      <c r="ID17" s="4"/>
      <c r="IE17" s="17"/>
    </row>
    <row r="18" spans="1:239" s="2" customFormat="1" ht="13.5" customHeight="1">
      <c r="A18" s="11"/>
      <c r="B18" s="11"/>
      <c r="C18" s="11">
        <v>5</v>
      </c>
      <c r="D18" s="12" t="s">
        <v>712</v>
      </c>
      <c r="E18" s="11">
        <v>20</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4"/>
      <c r="IA18" s="4"/>
      <c r="IB18" s="4"/>
      <c r="IC18" s="4"/>
      <c r="ID18" s="4"/>
      <c r="IE18" s="17"/>
    </row>
    <row r="19" spans="1:239" s="2" customFormat="1" ht="13.5" customHeight="1">
      <c r="A19" s="11"/>
      <c r="B19" s="11"/>
      <c r="C19" s="11">
        <v>116.9</v>
      </c>
      <c r="D19" s="12" t="s">
        <v>713</v>
      </c>
      <c r="E19" s="1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4"/>
      <c r="IA19" s="4"/>
      <c r="IB19" s="4"/>
      <c r="IC19" s="4"/>
      <c r="ID19" s="4"/>
      <c r="IE19" s="17"/>
    </row>
    <row r="20" spans="1:239" s="2" customFormat="1" ht="13.5" customHeight="1">
      <c r="A20" s="11"/>
      <c r="B20" s="11"/>
      <c r="C20" s="11">
        <v>2</v>
      </c>
      <c r="D20" s="12" t="s">
        <v>714</v>
      </c>
      <c r="E20" s="11">
        <v>10</v>
      </c>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4"/>
      <c r="IA20" s="4"/>
      <c r="IB20" s="4"/>
      <c r="IC20" s="4"/>
      <c r="ID20" s="4"/>
      <c r="IE20" s="17"/>
    </row>
    <row r="21" spans="1:239" s="2" customFormat="1" ht="13.5" customHeight="1">
      <c r="A21" s="11"/>
      <c r="B21" s="11"/>
      <c r="C21" s="11">
        <v>150</v>
      </c>
      <c r="D21" s="12" t="s">
        <v>715</v>
      </c>
      <c r="E21" s="1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4"/>
      <c r="IA21" s="4"/>
      <c r="IB21" s="4"/>
      <c r="IC21" s="4"/>
      <c r="ID21" s="4"/>
      <c r="IE21" s="17"/>
    </row>
    <row r="22" spans="1:239" s="2" customFormat="1" ht="13.5" customHeight="1">
      <c r="A22" s="11"/>
      <c r="B22" s="11"/>
      <c r="C22" s="11">
        <v>20</v>
      </c>
      <c r="D22" s="12" t="s">
        <v>716</v>
      </c>
      <c r="E22" s="1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4"/>
      <c r="IA22" s="4"/>
      <c r="IB22" s="4"/>
      <c r="IC22" s="4"/>
      <c r="ID22" s="4"/>
      <c r="IE22" s="17"/>
    </row>
    <row r="23" spans="1:239" s="2" customFormat="1" ht="13.5" customHeight="1">
      <c r="A23" s="11"/>
      <c r="B23" s="11"/>
      <c r="C23" s="11">
        <v>85</v>
      </c>
      <c r="D23" s="12" t="s">
        <v>717</v>
      </c>
      <c r="E23" s="1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4"/>
      <c r="IA23" s="4"/>
      <c r="IB23" s="4"/>
      <c r="IC23" s="4"/>
      <c r="ID23" s="4"/>
      <c r="IE23" s="17"/>
    </row>
    <row r="24" spans="1:239" s="2" customFormat="1" ht="13.5" customHeight="1">
      <c r="A24" s="11"/>
      <c r="B24" s="11"/>
      <c r="C24" s="11">
        <v>52</v>
      </c>
      <c r="D24" s="12" t="s">
        <v>718</v>
      </c>
      <c r="E24" s="1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4"/>
      <c r="IA24" s="4"/>
      <c r="IB24" s="4"/>
      <c r="IC24" s="4"/>
      <c r="ID24" s="4"/>
      <c r="IE24" s="17"/>
    </row>
    <row r="25" spans="1:239" s="2" customFormat="1" ht="13.5" customHeight="1">
      <c r="A25" s="11" t="s">
        <v>719</v>
      </c>
      <c r="B25" s="11">
        <f>SUM(C25:C25)</f>
        <v>18</v>
      </c>
      <c r="C25" s="11">
        <v>18</v>
      </c>
      <c r="D25" s="12" t="s">
        <v>720</v>
      </c>
      <c r="E25" s="1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4"/>
      <c r="IA25" s="4"/>
      <c r="IB25" s="4"/>
      <c r="IC25" s="4"/>
      <c r="ID25" s="4"/>
      <c r="IE25" s="17"/>
    </row>
    <row r="26" spans="1:239" s="2" customFormat="1" ht="13.5" customHeight="1">
      <c r="A26" s="13" t="s">
        <v>721</v>
      </c>
      <c r="B26" s="13">
        <f>SUM(C26:C27)</f>
        <v>92.03999999999999</v>
      </c>
      <c r="C26" s="11">
        <v>78</v>
      </c>
      <c r="D26" s="12" t="s">
        <v>722</v>
      </c>
      <c r="E26" s="1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4"/>
      <c r="IA26" s="4"/>
      <c r="IB26" s="4"/>
      <c r="IC26" s="4"/>
      <c r="ID26" s="4"/>
      <c r="IE26" s="17"/>
    </row>
    <row r="27" spans="1:239" s="2" customFormat="1" ht="13.5" customHeight="1">
      <c r="A27" s="14"/>
      <c r="B27" s="14"/>
      <c r="C27" s="11">
        <v>14.04</v>
      </c>
      <c r="D27" s="12" t="s">
        <v>723</v>
      </c>
      <c r="E27" s="1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4"/>
      <c r="IA27" s="4"/>
      <c r="IB27" s="4"/>
      <c r="IC27" s="4"/>
      <c r="ID27" s="4"/>
      <c r="IE27" s="17"/>
    </row>
    <row r="28" spans="1:239" s="2" customFormat="1" ht="13.5" customHeight="1">
      <c r="A28" s="11" t="s">
        <v>724</v>
      </c>
      <c r="B28" s="11">
        <f>SUM(C28)</f>
        <v>100</v>
      </c>
      <c r="C28" s="11">
        <v>100</v>
      </c>
      <c r="D28" s="12" t="s">
        <v>725</v>
      </c>
      <c r="E28" s="1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4"/>
      <c r="IA28" s="4"/>
      <c r="IB28" s="4"/>
      <c r="IC28" s="4"/>
      <c r="ID28" s="4"/>
      <c r="IE28" s="17"/>
    </row>
    <row r="29" spans="1:239" s="2" customFormat="1" ht="13.5" customHeight="1">
      <c r="A29" s="11" t="s">
        <v>726</v>
      </c>
      <c r="B29" s="11">
        <f>SUM(C29:C31)</f>
        <v>33</v>
      </c>
      <c r="C29" s="11"/>
      <c r="D29" s="12" t="s">
        <v>727</v>
      </c>
      <c r="E29" s="11">
        <v>20</v>
      </c>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4"/>
      <c r="IA29" s="4"/>
      <c r="IB29" s="4"/>
      <c r="IC29" s="4"/>
      <c r="ID29" s="4"/>
      <c r="IE29" s="17"/>
    </row>
    <row r="30" spans="1:239" s="2" customFormat="1" ht="13.5" customHeight="1">
      <c r="A30" s="11"/>
      <c r="B30" s="11"/>
      <c r="C30" s="11">
        <v>10</v>
      </c>
      <c r="D30" s="12" t="s">
        <v>728</v>
      </c>
      <c r="E30" s="1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4"/>
      <c r="IA30" s="4"/>
      <c r="IB30" s="4"/>
      <c r="IC30" s="4"/>
      <c r="ID30" s="4"/>
      <c r="IE30" s="17"/>
    </row>
    <row r="31" spans="1:239" s="2" customFormat="1" ht="13.5" customHeight="1">
      <c r="A31" s="11"/>
      <c r="B31" s="11"/>
      <c r="C31" s="11">
        <v>23</v>
      </c>
      <c r="D31" s="12" t="s">
        <v>729</v>
      </c>
      <c r="E31" s="1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4"/>
      <c r="IA31" s="4"/>
      <c r="IB31" s="4"/>
      <c r="IC31" s="4"/>
      <c r="ID31" s="4"/>
      <c r="IE31" s="17"/>
    </row>
    <row r="32" spans="1:239" s="2" customFormat="1" ht="13.5" customHeight="1">
      <c r="A32" s="11" t="s">
        <v>730</v>
      </c>
      <c r="B32" s="11">
        <f aca="true" t="shared" si="0" ref="B32:B37">SUM(C32:C33)</f>
        <v>10</v>
      </c>
      <c r="C32" s="11">
        <v>5</v>
      </c>
      <c r="D32" s="12" t="s">
        <v>731</v>
      </c>
      <c r="E32" s="1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4"/>
      <c r="IA32" s="4"/>
      <c r="IB32" s="4"/>
      <c r="IC32" s="4"/>
      <c r="ID32" s="4"/>
      <c r="IE32" s="17"/>
    </row>
    <row r="33" spans="1:239" s="2" customFormat="1" ht="13.5" customHeight="1">
      <c r="A33" s="11"/>
      <c r="B33" s="11"/>
      <c r="C33" s="11">
        <v>5</v>
      </c>
      <c r="D33" s="12" t="s">
        <v>732</v>
      </c>
      <c r="E33" s="11">
        <v>45</v>
      </c>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4"/>
      <c r="IA33" s="4"/>
      <c r="IB33" s="4"/>
      <c r="IC33" s="4"/>
      <c r="ID33" s="4"/>
      <c r="IE33" s="17"/>
    </row>
    <row r="34" spans="1:239" s="2" customFormat="1" ht="13.5" customHeight="1">
      <c r="A34" s="13" t="s">
        <v>733</v>
      </c>
      <c r="B34" s="13">
        <f t="shared" si="0"/>
        <v>358.8</v>
      </c>
      <c r="C34" s="15">
        <v>60.8</v>
      </c>
      <c r="D34" s="12" t="s">
        <v>734</v>
      </c>
      <c r="E34" s="15"/>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4"/>
      <c r="IA34" s="4"/>
      <c r="IB34" s="4"/>
      <c r="IC34" s="4"/>
      <c r="ID34" s="4"/>
      <c r="IE34" s="17"/>
    </row>
    <row r="35" spans="1:239" s="2" customFormat="1" ht="24.75" customHeight="1">
      <c r="A35" s="14"/>
      <c r="B35" s="14"/>
      <c r="C35" s="15">
        <v>298</v>
      </c>
      <c r="D35" s="12" t="s">
        <v>735</v>
      </c>
      <c r="E35" s="15"/>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4"/>
      <c r="IA35" s="4"/>
      <c r="IB35" s="4"/>
      <c r="IC35" s="4"/>
      <c r="ID35" s="4"/>
      <c r="IE35" s="17"/>
    </row>
    <row r="36" spans="1:239" s="2" customFormat="1" ht="13.5" customHeight="1">
      <c r="A36" s="11" t="s">
        <v>736</v>
      </c>
      <c r="B36" s="11">
        <f>SUM(C36)</f>
        <v>20</v>
      </c>
      <c r="C36" s="11">
        <v>20</v>
      </c>
      <c r="D36" s="12" t="s">
        <v>737</v>
      </c>
      <c r="E36" s="1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4"/>
      <c r="IA36" s="4"/>
      <c r="IB36" s="4"/>
      <c r="IC36" s="4"/>
      <c r="ID36" s="4"/>
      <c r="IE36" s="17"/>
    </row>
    <row r="37" spans="1:239" s="2" customFormat="1" ht="13.5" customHeight="1">
      <c r="A37" s="11" t="s">
        <v>738</v>
      </c>
      <c r="B37" s="11">
        <f t="shared" si="0"/>
        <v>25</v>
      </c>
      <c r="C37" s="11">
        <v>10</v>
      </c>
      <c r="D37" s="12" t="s">
        <v>739</v>
      </c>
      <c r="E37" s="1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4"/>
      <c r="IA37" s="4"/>
      <c r="IB37" s="4"/>
      <c r="IC37" s="4"/>
      <c r="ID37" s="4"/>
      <c r="IE37" s="17"/>
    </row>
    <row r="38" spans="1:239" s="2" customFormat="1" ht="13.5" customHeight="1">
      <c r="A38" s="11"/>
      <c r="B38" s="11"/>
      <c r="C38" s="11">
        <v>15</v>
      </c>
      <c r="D38" s="12" t="s">
        <v>740</v>
      </c>
      <c r="E38" s="1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4"/>
      <c r="IA38" s="4"/>
      <c r="IB38" s="4"/>
      <c r="IC38" s="4"/>
      <c r="ID38" s="4"/>
      <c r="IE38" s="17"/>
    </row>
    <row r="39" spans="1:239" s="2" customFormat="1" ht="13.5" customHeight="1">
      <c r="A39" s="11" t="s">
        <v>741</v>
      </c>
      <c r="B39" s="11">
        <f>SUM(C39:C44)</f>
        <v>0</v>
      </c>
      <c r="C39" s="11"/>
      <c r="D39" s="12" t="s">
        <v>742</v>
      </c>
      <c r="E39" s="11">
        <v>100</v>
      </c>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4"/>
      <c r="IA39" s="4"/>
      <c r="IB39" s="4"/>
      <c r="IC39" s="4"/>
      <c r="ID39" s="4"/>
      <c r="IE39" s="17"/>
    </row>
    <row r="40" spans="1:239" s="2" customFormat="1" ht="13.5" customHeight="1">
      <c r="A40" s="11"/>
      <c r="B40" s="11"/>
      <c r="C40" s="16"/>
      <c r="D40" s="12" t="s">
        <v>743</v>
      </c>
      <c r="E40" s="11">
        <v>100</v>
      </c>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4"/>
      <c r="IA40" s="4"/>
      <c r="IB40" s="4"/>
      <c r="IC40" s="4"/>
      <c r="ID40" s="4"/>
      <c r="IE40" s="17"/>
    </row>
    <row r="41" spans="1:239" s="2" customFormat="1" ht="13.5" customHeight="1">
      <c r="A41" s="11"/>
      <c r="B41" s="11"/>
      <c r="C41" s="11"/>
      <c r="D41" s="12" t="s">
        <v>744</v>
      </c>
      <c r="E41" s="11">
        <v>10</v>
      </c>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4"/>
      <c r="IA41" s="4"/>
      <c r="IB41" s="4"/>
      <c r="IC41" s="4"/>
      <c r="ID41" s="4"/>
      <c r="IE41" s="17"/>
    </row>
    <row r="42" spans="1:239" s="2" customFormat="1" ht="13.5" customHeight="1">
      <c r="A42" s="11"/>
      <c r="B42" s="11"/>
      <c r="C42" s="11"/>
      <c r="D42" s="12" t="s">
        <v>745</v>
      </c>
      <c r="E42" s="11">
        <v>85.8</v>
      </c>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4"/>
      <c r="IA42" s="4"/>
      <c r="IB42" s="4"/>
      <c r="IC42" s="4"/>
      <c r="ID42" s="4"/>
      <c r="IE42" s="17"/>
    </row>
    <row r="43" spans="1:239" s="2" customFormat="1" ht="13.5" customHeight="1">
      <c r="A43" s="11"/>
      <c r="B43" s="11"/>
      <c r="C43" s="11"/>
      <c r="D43" s="12" t="s">
        <v>746</v>
      </c>
      <c r="E43" s="11">
        <v>100</v>
      </c>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4"/>
      <c r="IA43" s="4"/>
      <c r="IB43" s="4"/>
      <c r="IC43" s="4"/>
      <c r="ID43" s="4"/>
      <c r="IE43" s="17"/>
    </row>
    <row r="44" spans="1:239" s="2" customFormat="1" ht="13.5" customHeight="1">
      <c r="A44" s="11"/>
      <c r="B44" s="11"/>
      <c r="C44" s="11"/>
      <c r="D44" s="12" t="s">
        <v>747</v>
      </c>
      <c r="E44" s="11">
        <v>200</v>
      </c>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4"/>
      <c r="IA44" s="4"/>
      <c r="IB44" s="4"/>
      <c r="IC44" s="4"/>
      <c r="ID44" s="4"/>
      <c r="IE44" s="17"/>
    </row>
    <row r="45" spans="1:239" s="2" customFormat="1" ht="13.5" customHeight="1">
      <c r="A45" s="11" t="s">
        <v>748</v>
      </c>
      <c r="B45" s="11">
        <f>SUM(C45:C46)</f>
        <v>0</v>
      </c>
      <c r="C45" s="11"/>
      <c r="D45" s="12" t="s">
        <v>749</v>
      </c>
      <c r="E45" s="11">
        <v>3</v>
      </c>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4"/>
      <c r="IA45" s="4"/>
      <c r="IB45" s="4"/>
      <c r="IC45" s="4"/>
      <c r="ID45" s="4"/>
      <c r="IE45" s="17"/>
    </row>
    <row r="46" spans="1:239" s="2" customFormat="1" ht="13.5" customHeight="1">
      <c r="A46" s="11"/>
      <c r="B46" s="11"/>
      <c r="C46" s="11"/>
      <c r="D46" s="12" t="s">
        <v>750</v>
      </c>
      <c r="E46" s="11">
        <v>15</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4"/>
      <c r="IA46" s="4"/>
      <c r="IB46" s="4"/>
      <c r="IC46" s="4"/>
      <c r="ID46" s="4"/>
      <c r="IE46" s="17"/>
    </row>
    <row r="47" spans="1:239" s="2" customFormat="1" ht="13.5" customHeight="1">
      <c r="A47" s="11" t="s">
        <v>751</v>
      </c>
      <c r="B47" s="11"/>
      <c r="C47" s="11"/>
      <c r="D47" s="12" t="s">
        <v>752</v>
      </c>
      <c r="E47" s="11">
        <v>5</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4"/>
      <c r="IA47" s="4"/>
      <c r="IB47" s="4"/>
      <c r="IC47" s="4"/>
      <c r="ID47" s="4"/>
      <c r="IE47" s="17"/>
    </row>
    <row r="48" spans="1:239" s="2" customFormat="1" ht="13.5" customHeight="1">
      <c r="A48" s="11" t="s">
        <v>753</v>
      </c>
      <c r="B48" s="11">
        <f>C48</f>
        <v>0</v>
      </c>
      <c r="C48" s="11"/>
      <c r="D48" s="12" t="s">
        <v>754</v>
      </c>
      <c r="E48" s="11">
        <v>8</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4"/>
      <c r="IA48" s="4"/>
      <c r="IB48" s="4"/>
      <c r="IC48" s="4"/>
      <c r="ID48" s="4"/>
      <c r="IE48" s="17"/>
    </row>
    <row r="49" spans="1:239" s="2" customFormat="1" ht="13.5" customHeight="1">
      <c r="A49" s="11" t="s">
        <v>755</v>
      </c>
      <c r="B49" s="11">
        <f>C49</f>
        <v>0</v>
      </c>
      <c r="C49" s="11"/>
      <c r="D49" s="12" t="s">
        <v>756</v>
      </c>
      <c r="E49" s="11">
        <v>25</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4"/>
      <c r="IA49" s="4"/>
      <c r="IB49" s="4"/>
      <c r="IC49" s="4"/>
      <c r="ID49" s="4"/>
      <c r="IE49" s="17"/>
    </row>
    <row r="50" spans="1:239" s="2" customFormat="1" ht="13.5" customHeight="1">
      <c r="A50" s="11" t="s">
        <v>757</v>
      </c>
      <c r="B50" s="11">
        <f>SUM(C50)</f>
        <v>15</v>
      </c>
      <c r="C50" s="11">
        <v>15</v>
      </c>
      <c r="D50" s="12" t="s">
        <v>702</v>
      </c>
      <c r="E50" s="1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4"/>
      <c r="IA50" s="4"/>
      <c r="IB50" s="4"/>
      <c r="IC50" s="4"/>
      <c r="ID50" s="4"/>
      <c r="IE50" s="17"/>
    </row>
    <row r="51" spans="1:239" s="2" customFormat="1" ht="13.5" customHeight="1">
      <c r="A51" s="11" t="s">
        <v>758</v>
      </c>
      <c r="B51" s="11">
        <f>SUM(C51:C52)</f>
        <v>26</v>
      </c>
      <c r="C51" s="11">
        <v>8</v>
      </c>
      <c r="D51" s="12" t="s">
        <v>483</v>
      </c>
      <c r="E51" s="1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4"/>
      <c r="IA51" s="4"/>
      <c r="IB51" s="4"/>
      <c r="IC51" s="4"/>
      <c r="ID51" s="4"/>
      <c r="IE51" s="17"/>
    </row>
    <row r="52" spans="1:239" s="2" customFormat="1" ht="13.5" customHeight="1">
      <c r="A52" s="11"/>
      <c r="B52" s="11"/>
      <c r="C52" s="11">
        <v>18</v>
      </c>
      <c r="D52" s="12" t="s">
        <v>759</v>
      </c>
      <c r="E52" s="1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4"/>
      <c r="IA52" s="4"/>
      <c r="IB52" s="4"/>
      <c r="IC52" s="4"/>
      <c r="ID52" s="4"/>
      <c r="IE52" s="17"/>
    </row>
    <row r="53" spans="1:239" s="2" customFormat="1" ht="13.5" customHeight="1">
      <c r="A53" s="11" t="s">
        <v>760</v>
      </c>
      <c r="B53" s="11">
        <f>SUM(C53)</f>
        <v>12</v>
      </c>
      <c r="C53" s="11">
        <v>12</v>
      </c>
      <c r="D53" s="12" t="s">
        <v>761</v>
      </c>
      <c r="E53" s="1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4"/>
      <c r="IA53" s="4"/>
      <c r="IB53" s="4"/>
      <c r="IC53" s="4"/>
      <c r="ID53" s="4"/>
      <c r="IE53" s="17"/>
    </row>
    <row r="54" spans="1:239" s="2" customFormat="1" ht="13.5" customHeight="1">
      <c r="A54" s="11" t="s">
        <v>762</v>
      </c>
      <c r="B54" s="11">
        <f>C54</f>
        <v>12.48</v>
      </c>
      <c r="C54" s="11">
        <v>12.48</v>
      </c>
      <c r="D54" s="12" t="s">
        <v>763</v>
      </c>
      <c r="E54" s="1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4"/>
      <c r="IA54" s="4"/>
      <c r="IB54" s="4"/>
      <c r="IC54" s="4"/>
      <c r="ID54" s="4"/>
      <c r="IE54" s="17"/>
    </row>
    <row r="55" spans="1:239" s="2" customFormat="1" ht="13.5" customHeight="1">
      <c r="A55" s="11" t="s">
        <v>764</v>
      </c>
      <c r="B55" s="11">
        <f>SUM(C55:C55)</f>
        <v>5</v>
      </c>
      <c r="C55" s="11">
        <v>5</v>
      </c>
      <c r="D55" s="12" t="s">
        <v>483</v>
      </c>
      <c r="E55" s="1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4"/>
      <c r="IA55" s="4"/>
      <c r="IB55" s="4"/>
      <c r="IC55" s="4"/>
      <c r="ID55" s="4"/>
      <c r="IE55" s="17"/>
    </row>
    <row r="56" spans="1:239" s="2" customFormat="1" ht="13.5" customHeight="1">
      <c r="A56" s="11" t="s">
        <v>765</v>
      </c>
      <c r="B56" s="11">
        <f>SUM(C56:C56)</f>
        <v>5</v>
      </c>
      <c r="C56" s="15">
        <v>5</v>
      </c>
      <c r="D56" s="12" t="s">
        <v>766</v>
      </c>
      <c r="E56" s="1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4"/>
      <c r="IA56" s="4"/>
      <c r="IB56" s="4"/>
      <c r="IC56" s="4"/>
      <c r="ID56" s="4"/>
      <c r="IE56" s="17"/>
    </row>
    <row r="57" spans="1:239" s="2" customFormat="1" ht="13.5" customHeight="1">
      <c r="A57" s="11" t="s">
        <v>767</v>
      </c>
      <c r="B57" s="11">
        <f>SUM(C57:C59)</f>
        <v>55.2</v>
      </c>
      <c r="C57" s="11">
        <v>35.2</v>
      </c>
      <c r="D57" s="12" t="s">
        <v>768</v>
      </c>
      <c r="E57" s="1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4"/>
      <c r="IA57" s="4"/>
      <c r="IB57" s="4"/>
      <c r="IC57" s="4"/>
      <c r="ID57" s="4"/>
      <c r="IE57" s="17"/>
    </row>
    <row r="58" spans="1:239" s="2" customFormat="1" ht="13.5" customHeight="1">
      <c r="A58" s="11"/>
      <c r="B58" s="11"/>
      <c r="C58" s="11">
        <v>20</v>
      </c>
      <c r="D58" s="12" t="s">
        <v>769</v>
      </c>
      <c r="E58" s="1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4"/>
      <c r="IA58" s="4"/>
      <c r="IB58" s="4"/>
      <c r="IC58" s="4"/>
      <c r="ID58" s="4"/>
      <c r="IE58" s="17"/>
    </row>
    <row r="59" spans="1:239" s="2" customFormat="1" ht="13.5" customHeight="1">
      <c r="A59" s="11"/>
      <c r="B59" s="11"/>
      <c r="C59" s="11"/>
      <c r="D59" s="12" t="s">
        <v>770</v>
      </c>
      <c r="E59" s="11">
        <v>39</v>
      </c>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4"/>
      <c r="IA59" s="4"/>
      <c r="IB59" s="4"/>
      <c r="IC59" s="4"/>
      <c r="ID59" s="4"/>
      <c r="IE59" s="17"/>
    </row>
    <row r="60" spans="1:239" s="2" customFormat="1" ht="13.5" customHeight="1">
      <c r="A60" s="11" t="s">
        <v>771</v>
      </c>
      <c r="B60" s="11">
        <f>SUM(C60:C62)</f>
        <v>32.6</v>
      </c>
      <c r="C60" s="11">
        <v>15</v>
      </c>
      <c r="D60" s="12" t="s">
        <v>772</v>
      </c>
      <c r="E60" s="1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4"/>
      <c r="IA60" s="4"/>
      <c r="IB60" s="4"/>
      <c r="IC60" s="4"/>
      <c r="ID60" s="4"/>
      <c r="IE60" s="17"/>
    </row>
    <row r="61" spans="1:239" s="2" customFormat="1" ht="13.5" customHeight="1">
      <c r="A61" s="11"/>
      <c r="B61" s="11"/>
      <c r="C61" s="11"/>
      <c r="D61" s="12" t="s">
        <v>445</v>
      </c>
      <c r="E61" s="11">
        <v>31.8</v>
      </c>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4"/>
      <c r="IA61" s="4"/>
      <c r="IB61" s="4"/>
      <c r="IC61" s="4"/>
      <c r="ID61" s="4"/>
      <c r="IE61" s="17"/>
    </row>
    <row r="62" spans="1:239" s="2" customFormat="1" ht="13.5" customHeight="1">
      <c r="A62" s="11"/>
      <c r="B62" s="11"/>
      <c r="C62" s="11">
        <v>17.6</v>
      </c>
      <c r="D62" s="12" t="s">
        <v>773</v>
      </c>
      <c r="E62" s="1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4"/>
      <c r="IA62" s="4"/>
      <c r="IB62" s="4"/>
      <c r="IC62" s="4"/>
      <c r="ID62" s="4"/>
      <c r="IE62" s="17"/>
    </row>
    <row r="63" spans="1:239" s="2" customFormat="1" ht="13.5" customHeight="1">
      <c r="A63" s="11" t="s">
        <v>774</v>
      </c>
      <c r="B63" s="11">
        <f>SUM(C63:C65)</f>
        <v>65.8</v>
      </c>
      <c r="C63" s="11">
        <v>10</v>
      </c>
      <c r="D63" s="12" t="s">
        <v>775</v>
      </c>
      <c r="E63" s="1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4"/>
      <c r="IA63" s="4"/>
      <c r="IB63" s="4"/>
      <c r="IC63" s="4"/>
      <c r="ID63" s="4"/>
      <c r="IE63" s="17"/>
    </row>
    <row r="64" spans="1:239" s="2" customFormat="1" ht="13.5" customHeight="1">
      <c r="A64" s="11"/>
      <c r="B64" s="11"/>
      <c r="C64" s="11">
        <v>15.8</v>
      </c>
      <c r="D64" s="12" t="s">
        <v>776</v>
      </c>
      <c r="E64" s="1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4"/>
      <c r="IA64" s="4"/>
      <c r="IB64" s="4"/>
      <c r="IC64" s="4"/>
      <c r="ID64" s="4"/>
      <c r="IE64" s="17"/>
    </row>
    <row r="65" spans="1:239" s="2" customFormat="1" ht="13.5" customHeight="1">
      <c r="A65" s="11"/>
      <c r="B65" s="11"/>
      <c r="C65" s="11">
        <v>40</v>
      </c>
      <c r="D65" s="12" t="s">
        <v>777</v>
      </c>
      <c r="E65" s="1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4"/>
      <c r="IA65" s="4"/>
      <c r="IB65" s="4"/>
      <c r="IC65" s="4"/>
      <c r="ID65" s="4"/>
      <c r="IE65" s="17"/>
    </row>
    <row r="66" spans="1:239" s="2" customFormat="1" ht="13.5" customHeight="1">
      <c r="A66" s="11" t="s">
        <v>778</v>
      </c>
      <c r="B66" s="11">
        <f>SUM(C66:C77)</f>
        <v>544.6</v>
      </c>
      <c r="C66" s="11">
        <v>80</v>
      </c>
      <c r="D66" s="12" t="s">
        <v>779</v>
      </c>
      <c r="E66" s="1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4"/>
      <c r="IA66" s="4"/>
      <c r="IB66" s="4"/>
      <c r="IC66" s="4"/>
      <c r="ID66" s="4"/>
      <c r="IE66" s="17"/>
    </row>
    <row r="67" spans="1:239" s="2" customFormat="1" ht="13.5" customHeight="1">
      <c r="A67" s="11"/>
      <c r="B67" s="11"/>
      <c r="C67" s="11">
        <v>20</v>
      </c>
      <c r="D67" s="12" t="s">
        <v>780</v>
      </c>
      <c r="E67" s="1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4"/>
      <c r="IA67" s="4"/>
      <c r="IB67" s="4"/>
      <c r="IC67" s="4"/>
      <c r="ID67" s="4"/>
      <c r="IE67" s="17"/>
    </row>
    <row r="68" spans="1:239" s="2" customFormat="1" ht="13.5" customHeight="1">
      <c r="A68" s="11"/>
      <c r="B68" s="11"/>
      <c r="C68" s="11">
        <v>67.6</v>
      </c>
      <c r="D68" s="12" t="s">
        <v>781</v>
      </c>
      <c r="E68" s="1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4"/>
      <c r="IA68" s="4"/>
      <c r="IB68" s="4"/>
      <c r="IC68" s="4"/>
      <c r="ID68" s="4"/>
      <c r="IE68" s="17"/>
    </row>
    <row r="69" spans="1:239" s="2" customFormat="1" ht="13.5" customHeight="1">
      <c r="A69" s="11"/>
      <c r="B69" s="11"/>
      <c r="C69" s="11">
        <v>10</v>
      </c>
      <c r="D69" s="12" t="s">
        <v>782</v>
      </c>
      <c r="E69" s="1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4"/>
      <c r="IA69" s="4"/>
      <c r="IB69" s="4"/>
      <c r="IC69" s="4"/>
      <c r="ID69" s="4"/>
      <c r="IE69" s="17"/>
    </row>
    <row r="70" spans="1:239" s="2" customFormat="1" ht="13.5" customHeight="1">
      <c r="A70" s="11"/>
      <c r="B70" s="11"/>
      <c r="C70" s="11">
        <v>30</v>
      </c>
      <c r="D70" s="12" t="s">
        <v>783</v>
      </c>
      <c r="E70" s="1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4"/>
      <c r="IA70" s="4"/>
      <c r="IB70" s="4"/>
      <c r="IC70" s="4"/>
      <c r="ID70" s="4"/>
      <c r="IE70" s="17"/>
    </row>
    <row r="71" spans="1:239" s="2" customFormat="1" ht="13.5" customHeight="1">
      <c r="A71" s="11"/>
      <c r="B71" s="11"/>
      <c r="C71" s="11">
        <v>25</v>
      </c>
      <c r="D71" s="12" t="s">
        <v>784</v>
      </c>
      <c r="E71" s="1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4"/>
      <c r="IA71" s="4"/>
      <c r="IB71" s="4"/>
      <c r="IC71" s="4"/>
      <c r="ID71" s="4"/>
      <c r="IE71" s="17"/>
    </row>
    <row r="72" spans="1:239" s="2" customFormat="1" ht="13.5" customHeight="1">
      <c r="A72" s="11"/>
      <c r="B72" s="11"/>
      <c r="C72" s="11">
        <v>33</v>
      </c>
      <c r="D72" s="12" t="s">
        <v>785</v>
      </c>
      <c r="E72" s="1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4"/>
      <c r="IA72" s="4"/>
      <c r="IB72" s="4"/>
      <c r="IC72" s="4"/>
      <c r="ID72" s="4"/>
      <c r="IE72" s="17"/>
    </row>
    <row r="73" spans="1:239" s="2" customFormat="1" ht="13.5" customHeight="1">
      <c r="A73" s="11"/>
      <c r="B73" s="11"/>
      <c r="C73" s="11">
        <v>60</v>
      </c>
      <c r="D73" s="12" t="s">
        <v>786</v>
      </c>
      <c r="E73" s="1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4"/>
      <c r="IA73" s="4"/>
      <c r="IB73" s="4"/>
      <c r="IC73" s="4"/>
      <c r="ID73" s="4"/>
      <c r="IE73" s="17"/>
    </row>
    <row r="74" spans="1:239" s="2" customFormat="1" ht="13.5" customHeight="1">
      <c r="A74" s="11"/>
      <c r="B74" s="11"/>
      <c r="C74" s="11">
        <v>81</v>
      </c>
      <c r="D74" s="12" t="s">
        <v>787</v>
      </c>
      <c r="E74" s="1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4"/>
      <c r="IA74" s="4"/>
      <c r="IB74" s="4"/>
      <c r="IC74" s="4"/>
      <c r="ID74" s="4"/>
      <c r="IE74" s="17"/>
    </row>
    <row r="75" spans="1:239" s="2" customFormat="1" ht="13.5" customHeight="1">
      <c r="A75" s="11"/>
      <c r="B75" s="11"/>
      <c r="C75" s="11">
        <v>36</v>
      </c>
      <c r="D75" s="12" t="s">
        <v>788</v>
      </c>
      <c r="E75" s="1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4"/>
      <c r="IA75" s="4"/>
      <c r="IB75" s="4"/>
      <c r="IC75" s="4"/>
      <c r="ID75" s="4"/>
      <c r="IE75" s="17"/>
    </row>
    <row r="76" spans="1:239" s="2" customFormat="1" ht="13.5" customHeight="1">
      <c r="A76" s="11"/>
      <c r="B76" s="11"/>
      <c r="C76" s="11">
        <v>12</v>
      </c>
      <c r="D76" s="12" t="s">
        <v>789</v>
      </c>
      <c r="E76" s="1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4"/>
      <c r="IA76" s="4"/>
      <c r="IB76" s="4"/>
      <c r="IC76" s="4"/>
      <c r="ID76" s="4"/>
      <c r="IE76" s="17"/>
    </row>
    <row r="77" spans="1:239" s="2" customFormat="1" ht="13.5" customHeight="1">
      <c r="A77" s="11"/>
      <c r="B77" s="11"/>
      <c r="C77" s="11">
        <v>90</v>
      </c>
      <c r="D77" s="12" t="s">
        <v>790</v>
      </c>
      <c r="E77" s="1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4"/>
      <c r="IA77" s="4"/>
      <c r="IB77" s="4"/>
      <c r="IC77" s="4"/>
      <c r="ID77" s="4"/>
      <c r="IE77" s="17"/>
    </row>
    <row r="78" spans="1:239" s="2" customFormat="1" ht="13.5" customHeight="1">
      <c r="A78" s="11" t="s">
        <v>791</v>
      </c>
      <c r="B78" s="11">
        <f>SUM(C78:C85)</f>
        <v>871.88</v>
      </c>
      <c r="C78" s="11">
        <v>15</v>
      </c>
      <c r="D78" s="12" t="s">
        <v>792</v>
      </c>
      <c r="E78" s="1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4"/>
      <c r="IA78" s="4"/>
      <c r="IB78" s="4"/>
      <c r="IC78" s="4"/>
      <c r="ID78" s="4"/>
      <c r="IE78" s="17"/>
    </row>
    <row r="79" spans="1:239" s="2" customFormat="1" ht="13.5" customHeight="1">
      <c r="A79" s="11"/>
      <c r="B79" s="11"/>
      <c r="C79" s="11">
        <v>80</v>
      </c>
      <c r="D79" s="12" t="s">
        <v>793</v>
      </c>
      <c r="E79" s="1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4"/>
      <c r="IA79" s="4"/>
      <c r="IB79" s="4"/>
      <c r="IC79" s="4"/>
      <c r="ID79" s="4"/>
      <c r="IE79" s="17"/>
    </row>
    <row r="80" spans="1:239" s="2" customFormat="1" ht="13.5" customHeight="1">
      <c r="A80" s="11"/>
      <c r="B80" s="11"/>
      <c r="C80" s="11">
        <v>138</v>
      </c>
      <c r="D80" s="12" t="s">
        <v>794</v>
      </c>
      <c r="E80" s="1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4"/>
      <c r="IA80" s="4"/>
      <c r="IB80" s="4"/>
      <c r="IC80" s="4"/>
      <c r="ID80" s="4"/>
      <c r="IE80" s="17"/>
    </row>
    <row r="81" spans="1:239" s="2" customFormat="1" ht="13.5" customHeight="1">
      <c r="A81" s="11"/>
      <c r="B81" s="11"/>
      <c r="C81" s="11">
        <v>238.88</v>
      </c>
      <c r="D81" s="12" t="s">
        <v>795</v>
      </c>
      <c r="E81" s="1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4"/>
      <c r="IA81" s="4"/>
      <c r="IB81" s="4"/>
      <c r="IC81" s="4"/>
      <c r="ID81" s="4"/>
      <c r="IE81" s="17"/>
    </row>
    <row r="82" spans="1:239" s="2" customFormat="1" ht="13.5" customHeight="1">
      <c r="A82" s="11"/>
      <c r="B82" s="11"/>
      <c r="C82" s="11">
        <v>285</v>
      </c>
      <c r="D82" s="12" t="s">
        <v>796</v>
      </c>
      <c r="E82" s="1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4"/>
      <c r="IA82" s="4"/>
      <c r="IB82" s="4"/>
      <c r="IC82" s="4"/>
      <c r="ID82" s="4"/>
      <c r="IE82" s="17"/>
    </row>
    <row r="83" spans="1:239" s="2" customFormat="1" ht="13.5" customHeight="1">
      <c r="A83" s="11"/>
      <c r="B83" s="11"/>
      <c r="C83" s="11">
        <v>40</v>
      </c>
      <c r="D83" s="12" t="s">
        <v>797</v>
      </c>
      <c r="E83" s="11">
        <v>12</v>
      </c>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4"/>
      <c r="IA83" s="4"/>
      <c r="IB83" s="4"/>
      <c r="IC83" s="4"/>
      <c r="ID83" s="4"/>
      <c r="IE83" s="17"/>
    </row>
    <row r="84" spans="1:239" s="2" customFormat="1" ht="13.5" customHeight="1">
      <c r="A84" s="11"/>
      <c r="B84" s="11"/>
      <c r="C84" s="11">
        <v>45</v>
      </c>
      <c r="D84" s="12" t="s">
        <v>798</v>
      </c>
      <c r="E84" s="1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4"/>
      <c r="IA84" s="4"/>
      <c r="IB84" s="4"/>
      <c r="IC84" s="4"/>
      <c r="ID84" s="4"/>
      <c r="IE84" s="17"/>
    </row>
    <row r="85" spans="1:239" s="2" customFormat="1" ht="13.5" customHeight="1">
      <c r="A85" s="11"/>
      <c r="B85" s="11"/>
      <c r="C85" s="11">
        <v>30</v>
      </c>
      <c r="D85" s="12" t="s">
        <v>799</v>
      </c>
      <c r="E85" s="1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4"/>
      <c r="IA85" s="4"/>
      <c r="IB85" s="4"/>
      <c r="IC85" s="4"/>
      <c r="ID85" s="4"/>
      <c r="IE85" s="17"/>
    </row>
    <row r="86" spans="1:239" s="2" customFormat="1" ht="13.5" customHeight="1">
      <c r="A86" s="11" t="s">
        <v>800</v>
      </c>
      <c r="B86" s="11">
        <f>SUM(C86)</f>
        <v>30</v>
      </c>
      <c r="C86" s="11">
        <v>30</v>
      </c>
      <c r="D86" s="12" t="s">
        <v>801</v>
      </c>
      <c r="E86" s="1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4"/>
      <c r="IA86" s="4"/>
      <c r="IB86" s="4"/>
      <c r="IC86" s="4"/>
      <c r="ID86" s="4"/>
      <c r="IE86" s="17"/>
    </row>
    <row r="87" spans="1:239" s="2" customFormat="1" ht="13.5" customHeight="1">
      <c r="A87" s="11" t="s">
        <v>802</v>
      </c>
      <c r="B87" s="11">
        <f>SUM(C87:C92)</f>
        <v>50</v>
      </c>
      <c r="C87" s="11">
        <v>5</v>
      </c>
      <c r="D87" s="12" t="s">
        <v>803</v>
      </c>
      <c r="E87" s="1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4"/>
      <c r="IA87" s="4"/>
      <c r="IB87" s="4"/>
      <c r="IC87" s="4"/>
      <c r="ID87" s="4"/>
      <c r="IE87" s="17"/>
    </row>
    <row r="88" spans="1:239" s="2" customFormat="1" ht="13.5" customHeight="1">
      <c r="A88" s="11"/>
      <c r="B88" s="11"/>
      <c r="C88" s="11">
        <v>10</v>
      </c>
      <c r="D88" s="12" t="s">
        <v>804</v>
      </c>
      <c r="E88" s="1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4"/>
      <c r="IA88" s="4"/>
      <c r="IB88" s="4"/>
      <c r="IC88" s="4"/>
      <c r="ID88" s="4"/>
      <c r="IE88" s="17"/>
    </row>
    <row r="89" spans="1:239" s="2" customFormat="1" ht="13.5" customHeight="1">
      <c r="A89" s="11"/>
      <c r="B89" s="11"/>
      <c r="C89" s="11">
        <v>5</v>
      </c>
      <c r="D89" s="12" t="s">
        <v>805</v>
      </c>
      <c r="E89" s="1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4"/>
      <c r="IA89" s="4"/>
      <c r="IB89" s="4"/>
      <c r="IC89" s="4"/>
      <c r="ID89" s="4"/>
      <c r="IE89" s="17"/>
    </row>
    <row r="90" spans="1:239" s="2" customFormat="1" ht="13.5" customHeight="1">
      <c r="A90" s="11"/>
      <c r="B90" s="11"/>
      <c r="C90" s="11">
        <v>5</v>
      </c>
      <c r="D90" s="12" t="s">
        <v>806</v>
      </c>
      <c r="E90" s="1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4"/>
      <c r="IA90" s="4"/>
      <c r="IB90" s="4"/>
      <c r="IC90" s="4"/>
      <c r="ID90" s="4"/>
      <c r="IE90" s="17"/>
    </row>
    <row r="91" spans="1:239" s="2" customFormat="1" ht="13.5" customHeight="1">
      <c r="A91" s="11"/>
      <c r="B91" s="11"/>
      <c r="C91" s="11">
        <v>5</v>
      </c>
      <c r="D91" s="12" t="s">
        <v>807</v>
      </c>
      <c r="E91" s="1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4"/>
      <c r="IA91" s="4"/>
      <c r="IB91" s="4"/>
      <c r="IC91" s="4"/>
      <c r="ID91" s="4"/>
      <c r="IE91" s="17"/>
    </row>
    <row r="92" spans="1:239" s="2" customFormat="1" ht="13.5" customHeight="1">
      <c r="A92" s="11"/>
      <c r="B92" s="11"/>
      <c r="C92" s="11">
        <v>20</v>
      </c>
      <c r="D92" s="12" t="s">
        <v>808</v>
      </c>
      <c r="E92" s="1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4"/>
      <c r="IA92" s="4"/>
      <c r="IB92" s="4"/>
      <c r="IC92" s="4"/>
      <c r="ID92" s="4"/>
      <c r="IE92" s="17"/>
    </row>
    <row r="93" spans="1:239" s="2" customFormat="1" ht="12.75" customHeight="1">
      <c r="A93" s="11" t="s">
        <v>809</v>
      </c>
      <c r="B93" s="11">
        <f>SUM(C93:C95)</f>
        <v>265</v>
      </c>
      <c r="C93" s="11">
        <v>110</v>
      </c>
      <c r="D93" s="12" t="s">
        <v>810</v>
      </c>
      <c r="E93" s="11">
        <v>10</v>
      </c>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4"/>
      <c r="IA93" s="4"/>
      <c r="IB93" s="4"/>
      <c r="IC93" s="4"/>
      <c r="ID93" s="4"/>
      <c r="IE93" s="17"/>
    </row>
    <row r="94" spans="1:239" s="2" customFormat="1" ht="12.75" customHeight="1">
      <c r="A94" s="11"/>
      <c r="B94" s="11"/>
      <c r="C94" s="11">
        <v>125</v>
      </c>
      <c r="D94" s="12" t="s">
        <v>811</v>
      </c>
      <c r="E94" s="1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4"/>
      <c r="IA94" s="4"/>
      <c r="IB94" s="4"/>
      <c r="IC94" s="4"/>
      <c r="ID94" s="4"/>
      <c r="IE94" s="17"/>
    </row>
    <row r="95" spans="1:239" s="2" customFormat="1" ht="12.75" customHeight="1">
      <c r="A95" s="11"/>
      <c r="B95" s="11"/>
      <c r="C95" s="11">
        <v>30</v>
      </c>
      <c r="D95" s="12" t="s">
        <v>812</v>
      </c>
      <c r="E95" s="1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4"/>
      <c r="IA95" s="4"/>
      <c r="IB95" s="4"/>
      <c r="IC95" s="4"/>
      <c r="ID95" s="4"/>
      <c r="IE95" s="17"/>
    </row>
    <row r="96" spans="1:239" s="2" customFormat="1" ht="12.75" customHeight="1">
      <c r="A96" s="11" t="s">
        <v>813</v>
      </c>
      <c r="B96" s="11">
        <f>SUM(C96:C99)</f>
        <v>495</v>
      </c>
      <c r="C96" s="11">
        <v>60</v>
      </c>
      <c r="D96" s="12" t="s">
        <v>814</v>
      </c>
      <c r="E96" s="1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4"/>
      <c r="IA96" s="4"/>
      <c r="IB96" s="4"/>
      <c r="IC96" s="4"/>
      <c r="ID96" s="4"/>
      <c r="IE96" s="17"/>
    </row>
    <row r="97" spans="1:239" s="2" customFormat="1" ht="12.75" customHeight="1">
      <c r="A97" s="11"/>
      <c r="B97" s="11"/>
      <c r="C97" s="11">
        <v>35</v>
      </c>
      <c r="D97" s="12" t="s">
        <v>815</v>
      </c>
      <c r="E97" s="11">
        <v>4</v>
      </c>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4"/>
      <c r="IA97" s="4"/>
      <c r="IB97" s="4"/>
      <c r="IC97" s="4"/>
      <c r="ID97" s="4"/>
      <c r="IE97" s="17"/>
    </row>
    <row r="98" spans="1:239" s="2" customFormat="1" ht="12.75" customHeight="1">
      <c r="A98" s="11"/>
      <c r="B98" s="11"/>
      <c r="C98" s="11">
        <v>380</v>
      </c>
      <c r="D98" s="12" t="s">
        <v>816</v>
      </c>
      <c r="E98" s="1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4"/>
      <c r="IA98" s="4"/>
      <c r="IB98" s="4"/>
      <c r="IC98" s="4"/>
      <c r="ID98" s="4"/>
      <c r="IE98" s="17"/>
    </row>
    <row r="99" spans="1:239" s="2" customFormat="1" ht="12.75" customHeight="1">
      <c r="A99" s="11"/>
      <c r="B99" s="11"/>
      <c r="C99" s="11">
        <v>20</v>
      </c>
      <c r="D99" s="12" t="s">
        <v>817</v>
      </c>
      <c r="E99" s="1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4"/>
      <c r="IA99" s="4"/>
      <c r="IB99" s="4"/>
      <c r="IC99" s="4"/>
      <c r="ID99" s="4"/>
      <c r="IE99" s="17"/>
    </row>
    <row r="100" spans="1:239" s="2" customFormat="1" ht="12.75" customHeight="1">
      <c r="A100" s="11" t="s">
        <v>818</v>
      </c>
      <c r="B100" s="11">
        <f>SUM(C100)</f>
        <v>8</v>
      </c>
      <c r="C100" s="15">
        <v>8</v>
      </c>
      <c r="D100" s="12" t="s">
        <v>819</v>
      </c>
      <c r="E100" s="1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4"/>
      <c r="IA100" s="4"/>
      <c r="IB100" s="4"/>
      <c r="IC100" s="4"/>
      <c r="ID100" s="4"/>
      <c r="IE100" s="17"/>
    </row>
    <row r="101" spans="1:239" s="2" customFormat="1" ht="12.75" customHeight="1">
      <c r="A101" s="11" t="s">
        <v>820</v>
      </c>
      <c r="B101" s="11">
        <f>SUM(C101:C102)</f>
        <v>65</v>
      </c>
      <c r="C101" s="11">
        <v>55</v>
      </c>
      <c r="D101" s="12" t="s">
        <v>821</v>
      </c>
      <c r="E101" s="1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4"/>
      <c r="IA101" s="4"/>
      <c r="IB101" s="4"/>
      <c r="IC101" s="4"/>
      <c r="ID101" s="4"/>
      <c r="IE101" s="17"/>
    </row>
    <row r="102" spans="1:239" s="2" customFormat="1" ht="12.75" customHeight="1">
      <c r="A102" s="11"/>
      <c r="B102" s="11"/>
      <c r="C102" s="11">
        <v>10</v>
      </c>
      <c r="D102" s="12" t="s">
        <v>822</v>
      </c>
      <c r="E102" s="1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4"/>
      <c r="IA102" s="4"/>
      <c r="IB102" s="4"/>
      <c r="IC102" s="4"/>
      <c r="ID102" s="4"/>
      <c r="IE102" s="17"/>
    </row>
    <row r="103" spans="1:239" s="2" customFormat="1" ht="12.75" customHeight="1">
      <c r="A103" s="11" t="s">
        <v>823</v>
      </c>
      <c r="B103" s="11">
        <f>SUM(C103:C104)</f>
        <v>520</v>
      </c>
      <c r="C103" s="11">
        <v>500</v>
      </c>
      <c r="D103" s="12" t="s">
        <v>824</v>
      </c>
      <c r="E103" s="1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4"/>
      <c r="IA103" s="4"/>
      <c r="IB103" s="4"/>
      <c r="IC103" s="4"/>
      <c r="ID103" s="4"/>
      <c r="IE103" s="17"/>
    </row>
    <row r="104" spans="1:239" s="2" customFormat="1" ht="12.75" customHeight="1">
      <c r="A104" s="11"/>
      <c r="B104" s="11"/>
      <c r="C104" s="11">
        <v>20</v>
      </c>
      <c r="D104" s="12" t="s">
        <v>825</v>
      </c>
      <c r="E104" s="1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4"/>
      <c r="IA104" s="4"/>
      <c r="IB104" s="4"/>
      <c r="IC104" s="4"/>
      <c r="ID104" s="4"/>
      <c r="IE104" s="17"/>
    </row>
    <row r="105" spans="1:239" s="2" customFormat="1" ht="12.75" customHeight="1">
      <c r="A105" s="11" t="s">
        <v>826</v>
      </c>
      <c r="B105" s="11">
        <f>SUM(C105:C112)</f>
        <v>362.21</v>
      </c>
      <c r="C105" s="11">
        <v>20</v>
      </c>
      <c r="D105" s="12" t="s">
        <v>827</v>
      </c>
      <c r="E105" s="1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4"/>
      <c r="IA105" s="4"/>
      <c r="IB105" s="4"/>
      <c r="IC105" s="4"/>
      <c r="ID105" s="4"/>
      <c r="IE105" s="17"/>
    </row>
    <row r="106" spans="1:239" s="2" customFormat="1" ht="12.75" customHeight="1">
      <c r="A106" s="11"/>
      <c r="B106" s="11"/>
      <c r="C106" s="11">
        <v>39.98</v>
      </c>
      <c r="D106" s="12" t="s">
        <v>828</v>
      </c>
      <c r="E106" s="1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4"/>
      <c r="IA106" s="4"/>
      <c r="IB106" s="4"/>
      <c r="IC106" s="4"/>
      <c r="ID106" s="4"/>
      <c r="IE106" s="17"/>
    </row>
    <row r="107" spans="1:239" s="2" customFormat="1" ht="12.75" customHeight="1">
      <c r="A107" s="11"/>
      <c r="B107" s="11"/>
      <c r="C107" s="11">
        <v>30</v>
      </c>
      <c r="D107" s="12" t="s">
        <v>829</v>
      </c>
      <c r="E107" s="1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4"/>
      <c r="IA107" s="4"/>
      <c r="IB107" s="4"/>
      <c r="IC107" s="4"/>
      <c r="ID107" s="4"/>
      <c r="IE107" s="17"/>
    </row>
    <row r="108" spans="1:239" s="2" customFormat="1" ht="12.75" customHeight="1">
      <c r="A108" s="11"/>
      <c r="B108" s="11"/>
      <c r="C108" s="11">
        <v>37.59</v>
      </c>
      <c r="D108" s="12" t="s">
        <v>830</v>
      </c>
      <c r="E108" s="1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4"/>
      <c r="IA108" s="4"/>
      <c r="IB108" s="4"/>
      <c r="IC108" s="4"/>
      <c r="ID108" s="4"/>
      <c r="IE108" s="17"/>
    </row>
    <row r="109" spans="1:239" s="2" customFormat="1" ht="12.75" customHeight="1">
      <c r="A109" s="11"/>
      <c r="B109" s="11"/>
      <c r="C109" s="11">
        <v>89.74</v>
      </c>
      <c r="D109" s="12" t="s">
        <v>831</v>
      </c>
      <c r="E109" s="1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4"/>
      <c r="IA109" s="4"/>
      <c r="IB109" s="4"/>
      <c r="IC109" s="4"/>
      <c r="ID109" s="4"/>
      <c r="IE109" s="17"/>
    </row>
    <row r="110" spans="1:239" s="2" customFormat="1" ht="12.75" customHeight="1">
      <c r="A110" s="11"/>
      <c r="B110" s="11"/>
      <c r="C110" s="11">
        <v>110</v>
      </c>
      <c r="D110" s="12" t="s">
        <v>832</v>
      </c>
      <c r="E110" s="1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4"/>
      <c r="IA110" s="4"/>
      <c r="IB110" s="4"/>
      <c r="IC110" s="4"/>
      <c r="ID110" s="4"/>
      <c r="IE110" s="17"/>
    </row>
    <row r="111" spans="1:239" s="2" customFormat="1" ht="12.75" customHeight="1">
      <c r="A111" s="11"/>
      <c r="B111" s="11"/>
      <c r="C111" s="11">
        <v>16.9</v>
      </c>
      <c r="D111" s="12" t="s">
        <v>833</v>
      </c>
      <c r="E111" s="1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4"/>
      <c r="IA111" s="4"/>
      <c r="IB111" s="4"/>
      <c r="IC111" s="4"/>
      <c r="ID111" s="4"/>
      <c r="IE111" s="17"/>
    </row>
    <row r="112" spans="1:239" s="2" customFormat="1" ht="12.75" customHeight="1">
      <c r="A112" s="11"/>
      <c r="B112" s="11"/>
      <c r="C112" s="11">
        <v>18</v>
      </c>
      <c r="D112" s="12" t="s">
        <v>834</v>
      </c>
      <c r="E112" s="1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4"/>
      <c r="IA112" s="4"/>
      <c r="IB112" s="4"/>
      <c r="IC112" s="4"/>
      <c r="ID112" s="4"/>
      <c r="IE112" s="17"/>
    </row>
    <row r="113" spans="1:239" s="2" customFormat="1" ht="12.75" customHeight="1">
      <c r="A113" s="11" t="s">
        <v>835</v>
      </c>
      <c r="B113" s="11">
        <f>SUM(C113:C116)</f>
        <v>308.73</v>
      </c>
      <c r="C113" s="11">
        <v>96.8</v>
      </c>
      <c r="D113" s="12" t="s">
        <v>836</v>
      </c>
      <c r="E113" s="1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4"/>
      <c r="IA113" s="4"/>
      <c r="IB113" s="4"/>
      <c r="IC113" s="4"/>
      <c r="ID113" s="4"/>
      <c r="IE113" s="17"/>
    </row>
    <row r="114" spans="1:239" s="2" customFormat="1" ht="12.75" customHeight="1">
      <c r="A114" s="11"/>
      <c r="B114" s="11"/>
      <c r="C114" s="11">
        <v>30.8</v>
      </c>
      <c r="D114" s="12" t="s">
        <v>837</v>
      </c>
      <c r="E114" s="1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4"/>
      <c r="IA114" s="4"/>
      <c r="IB114" s="4"/>
      <c r="IC114" s="4"/>
      <c r="ID114" s="4"/>
      <c r="IE114" s="17"/>
    </row>
    <row r="115" spans="1:239" s="2" customFormat="1" ht="12.75" customHeight="1">
      <c r="A115" s="11"/>
      <c r="B115" s="11"/>
      <c r="C115" s="11">
        <v>113.13</v>
      </c>
      <c r="D115" s="12" t="s">
        <v>838</v>
      </c>
      <c r="E115" s="1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4"/>
      <c r="IA115" s="4"/>
      <c r="IB115" s="4"/>
      <c r="IC115" s="4"/>
      <c r="ID115" s="4"/>
      <c r="IE115" s="17"/>
    </row>
    <row r="116" spans="1:239" s="2" customFormat="1" ht="12.75" customHeight="1">
      <c r="A116" s="11"/>
      <c r="B116" s="11"/>
      <c r="C116" s="11">
        <v>68</v>
      </c>
      <c r="D116" s="12" t="s">
        <v>839</v>
      </c>
      <c r="E116" s="1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4"/>
      <c r="IA116" s="4"/>
      <c r="IB116" s="4"/>
      <c r="IC116" s="4"/>
      <c r="ID116" s="4"/>
      <c r="IE116" s="17"/>
    </row>
    <row r="117" spans="1:239" s="2" customFormat="1" ht="12.75" customHeight="1">
      <c r="A117" s="11" t="s">
        <v>840</v>
      </c>
      <c r="B117" s="11">
        <f>SUM(C117:C118)</f>
        <v>100</v>
      </c>
      <c r="C117" s="11"/>
      <c r="D117" s="12" t="s">
        <v>841</v>
      </c>
      <c r="E117" s="11">
        <v>100</v>
      </c>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4"/>
      <c r="IA117" s="4"/>
      <c r="IB117" s="4"/>
      <c r="IC117" s="4"/>
      <c r="ID117" s="4"/>
      <c r="IE117" s="17"/>
    </row>
    <row r="118" spans="1:239" s="2" customFormat="1" ht="12.75" customHeight="1">
      <c r="A118" s="11"/>
      <c r="B118" s="11"/>
      <c r="C118" s="11">
        <v>100</v>
      </c>
      <c r="D118" s="12" t="s">
        <v>842</v>
      </c>
      <c r="E118" s="1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4"/>
      <c r="IA118" s="4"/>
      <c r="IB118" s="4"/>
      <c r="IC118" s="4"/>
      <c r="ID118" s="4"/>
      <c r="IE118" s="17"/>
    </row>
    <row r="119" spans="1:239" s="2" customFormat="1" ht="12.75" customHeight="1">
      <c r="A119" s="11" t="s">
        <v>843</v>
      </c>
      <c r="B119" s="11">
        <f>SUM(C119:C120)</f>
        <v>65</v>
      </c>
      <c r="C119" s="11">
        <v>35</v>
      </c>
      <c r="D119" s="12" t="s">
        <v>844</v>
      </c>
      <c r="E119" s="1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4"/>
      <c r="IA119" s="4"/>
      <c r="IB119" s="4"/>
      <c r="IC119" s="4"/>
      <c r="ID119" s="4"/>
      <c r="IE119" s="17"/>
    </row>
    <row r="120" spans="1:239" s="2" customFormat="1" ht="12.75" customHeight="1">
      <c r="A120" s="11"/>
      <c r="B120" s="11"/>
      <c r="C120" s="11">
        <v>30</v>
      </c>
      <c r="D120" s="12" t="s">
        <v>845</v>
      </c>
      <c r="E120" s="1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4"/>
      <c r="IA120" s="4"/>
      <c r="IB120" s="4"/>
      <c r="IC120" s="4"/>
      <c r="ID120" s="4"/>
      <c r="IE120" s="17"/>
    </row>
    <row r="121" spans="1:239" s="2" customFormat="1" ht="12.75" customHeight="1">
      <c r="A121" s="11" t="s">
        <v>846</v>
      </c>
      <c r="B121" s="11">
        <f>SUM(C121:C125)</f>
        <v>929.52</v>
      </c>
      <c r="C121" s="11">
        <v>384</v>
      </c>
      <c r="D121" s="12" t="s">
        <v>847</v>
      </c>
      <c r="E121" s="1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4"/>
      <c r="IA121" s="4"/>
      <c r="IB121" s="4"/>
      <c r="IC121" s="4"/>
      <c r="ID121" s="4"/>
      <c r="IE121" s="17"/>
    </row>
    <row r="122" spans="1:239" s="2" customFormat="1" ht="12.75" customHeight="1">
      <c r="A122" s="11"/>
      <c r="B122" s="11"/>
      <c r="C122" s="11">
        <v>12</v>
      </c>
      <c r="D122" s="12" t="s">
        <v>848</v>
      </c>
      <c r="E122" s="1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4"/>
      <c r="IA122" s="4"/>
      <c r="IB122" s="4"/>
      <c r="IC122" s="4"/>
      <c r="ID122" s="4"/>
      <c r="IE122" s="17"/>
    </row>
    <row r="123" spans="1:239" s="2" customFormat="1" ht="12.75" customHeight="1">
      <c r="A123" s="11"/>
      <c r="B123" s="11"/>
      <c r="C123" s="11">
        <v>360</v>
      </c>
      <c r="D123" s="12" t="s">
        <v>849</v>
      </c>
      <c r="E123" s="1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4"/>
      <c r="IA123" s="4"/>
      <c r="IB123" s="4"/>
      <c r="IC123" s="4"/>
      <c r="ID123" s="4"/>
      <c r="IE123" s="17"/>
    </row>
    <row r="124" spans="1:239" s="2" customFormat="1" ht="12.75" customHeight="1">
      <c r="A124" s="11"/>
      <c r="B124" s="11"/>
      <c r="C124" s="11">
        <v>139.6</v>
      </c>
      <c r="D124" s="12" t="s">
        <v>850</v>
      </c>
      <c r="E124" s="1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4"/>
      <c r="IA124" s="4"/>
      <c r="IB124" s="4"/>
      <c r="IC124" s="4"/>
      <c r="ID124" s="4"/>
      <c r="IE124" s="17"/>
    </row>
    <row r="125" spans="1:239" s="2" customFormat="1" ht="12.75" customHeight="1">
      <c r="A125" s="11"/>
      <c r="B125" s="11"/>
      <c r="C125" s="11">
        <v>33.92</v>
      </c>
      <c r="D125" s="12" t="s">
        <v>851</v>
      </c>
      <c r="E125" s="1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4"/>
      <c r="IA125" s="4"/>
      <c r="IB125" s="4"/>
      <c r="IC125" s="4"/>
      <c r="ID125" s="4"/>
      <c r="IE125" s="17"/>
    </row>
    <row r="126" spans="1:239" s="2" customFormat="1" ht="12.75" customHeight="1">
      <c r="A126" s="18" t="s">
        <v>852</v>
      </c>
      <c r="B126" s="18">
        <f>SUM(C126:C127)</f>
        <v>550</v>
      </c>
      <c r="C126" s="15">
        <v>60</v>
      </c>
      <c r="D126" s="12" t="s">
        <v>445</v>
      </c>
      <c r="E126" s="1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4"/>
      <c r="IA126" s="4"/>
      <c r="IB126" s="4"/>
      <c r="IC126" s="4"/>
      <c r="ID126" s="4"/>
      <c r="IE126" s="17"/>
    </row>
    <row r="127" spans="1:239" s="2" customFormat="1" ht="12.75" customHeight="1">
      <c r="A127" s="14"/>
      <c r="B127" s="14"/>
      <c r="C127" s="15">
        <v>490</v>
      </c>
      <c r="D127" s="12" t="s">
        <v>853</v>
      </c>
      <c r="E127" s="1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4"/>
      <c r="IA127" s="4"/>
      <c r="IB127" s="4"/>
      <c r="IC127" s="4"/>
      <c r="ID127" s="4"/>
      <c r="IE127" s="17"/>
    </row>
    <row r="128" spans="1:239" s="2" customFormat="1" ht="12.75" customHeight="1">
      <c r="A128" s="11" t="s">
        <v>854</v>
      </c>
      <c r="B128" s="11">
        <f>SUM(C128:C130)</f>
        <v>931</v>
      </c>
      <c r="C128" s="11">
        <v>109</v>
      </c>
      <c r="D128" s="12" t="s">
        <v>783</v>
      </c>
      <c r="E128" s="1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4"/>
      <c r="IA128" s="4"/>
      <c r="IB128" s="4"/>
      <c r="IC128" s="4"/>
      <c r="ID128" s="4"/>
      <c r="IE128" s="17"/>
    </row>
    <row r="129" spans="1:239" s="2" customFormat="1" ht="12.75" customHeight="1">
      <c r="A129" s="11"/>
      <c r="B129" s="11"/>
      <c r="C129" s="11">
        <v>450</v>
      </c>
      <c r="D129" s="12" t="s">
        <v>448</v>
      </c>
      <c r="E129" s="1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4"/>
      <c r="IA129" s="4"/>
      <c r="IB129" s="4"/>
      <c r="IC129" s="4"/>
      <c r="ID129" s="4"/>
      <c r="IE129" s="17"/>
    </row>
    <row r="130" spans="1:239" s="2" customFormat="1" ht="12.75" customHeight="1">
      <c r="A130" s="11"/>
      <c r="B130" s="11"/>
      <c r="C130" s="11">
        <v>372</v>
      </c>
      <c r="D130" s="12" t="s">
        <v>445</v>
      </c>
      <c r="E130" s="1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4"/>
      <c r="IA130" s="4"/>
      <c r="IB130" s="4"/>
      <c r="IC130" s="4"/>
      <c r="ID130" s="4"/>
      <c r="IE130" s="17"/>
    </row>
    <row r="131" spans="1:239" s="2" customFormat="1" ht="12.75" customHeight="1">
      <c r="A131" s="11" t="s">
        <v>855</v>
      </c>
      <c r="B131" s="11">
        <f>SUM(C131:C133)</f>
        <v>100</v>
      </c>
      <c r="C131" s="11">
        <v>30</v>
      </c>
      <c r="D131" s="12" t="s">
        <v>856</v>
      </c>
      <c r="E131" s="1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4"/>
      <c r="IA131" s="4"/>
      <c r="IB131" s="4"/>
      <c r="IC131" s="4"/>
      <c r="ID131" s="4"/>
      <c r="IE131" s="17"/>
    </row>
    <row r="132" spans="1:239" s="2" customFormat="1" ht="12.75" customHeight="1">
      <c r="A132" s="11"/>
      <c r="B132" s="11"/>
      <c r="C132" s="11">
        <v>20</v>
      </c>
      <c r="D132" s="12" t="s">
        <v>445</v>
      </c>
      <c r="E132" s="1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4"/>
      <c r="IA132" s="4"/>
      <c r="IB132" s="4"/>
      <c r="IC132" s="4"/>
      <c r="ID132" s="4"/>
      <c r="IE132" s="17"/>
    </row>
    <row r="133" spans="1:239" s="2" customFormat="1" ht="12.75" customHeight="1">
      <c r="A133" s="11"/>
      <c r="B133" s="11"/>
      <c r="C133" s="11">
        <v>50</v>
      </c>
      <c r="D133" s="12" t="s">
        <v>857</v>
      </c>
      <c r="E133" s="1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4"/>
      <c r="IA133" s="4"/>
      <c r="IB133" s="4"/>
      <c r="IC133" s="4"/>
      <c r="ID133" s="4"/>
      <c r="IE133" s="17"/>
    </row>
    <row r="134" spans="1:239" s="2" customFormat="1" ht="12.75" customHeight="1">
      <c r="A134" s="11" t="s">
        <v>858</v>
      </c>
      <c r="B134" s="11">
        <f>SUM(C134:C139)</f>
        <v>640.44</v>
      </c>
      <c r="C134" s="11">
        <v>90</v>
      </c>
      <c r="D134" s="12" t="s">
        <v>859</v>
      </c>
      <c r="E134" s="1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4"/>
      <c r="IA134" s="4"/>
      <c r="IB134" s="4"/>
      <c r="IC134" s="4"/>
      <c r="ID134" s="4"/>
      <c r="IE134" s="17"/>
    </row>
    <row r="135" spans="1:239" s="2" customFormat="1" ht="12.75" customHeight="1">
      <c r="A135" s="11"/>
      <c r="B135" s="11"/>
      <c r="C135" s="11">
        <v>10</v>
      </c>
      <c r="D135" s="12" t="s">
        <v>860</v>
      </c>
      <c r="E135" s="1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4"/>
      <c r="IA135" s="4"/>
      <c r="IB135" s="4"/>
      <c r="IC135" s="4"/>
      <c r="ID135" s="4"/>
      <c r="IE135" s="17"/>
    </row>
    <row r="136" spans="1:239" s="2" customFormat="1" ht="12.75" customHeight="1">
      <c r="A136" s="11"/>
      <c r="B136" s="11"/>
      <c r="C136" s="11">
        <v>300</v>
      </c>
      <c r="D136" s="12" t="s">
        <v>861</v>
      </c>
      <c r="E136" s="1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4"/>
      <c r="IA136" s="4"/>
      <c r="IB136" s="4"/>
      <c r="IC136" s="4"/>
      <c r="ID136" s="4"/>
      <c r="IE136" s="17"/>
    </row>
    <row r="137" spans="1:239" s="2" customFormat="1" ht="12.75" customHeight="1">
      <c r="A137" s="11"/>
      <c r="B137" s="11"/>
      <c r="C137" s="11">
        <v>80</v>
      </c>
      <c r="D137" s="12" t="s">
        <v>862</v>
      </c>
      <c r="E137" s="1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4"/>
      <c r="IA137" s="4"/>
      <c r="IB137" s="4"/>
      <c r="IC137" s="4"/>
      <c r="ID137" s="4"/>
      <c r="IE137" s="17"/>
    </row>
    <row r="138" spans="1:239" s="2" customFormat="1" ht="12.75" customHeight="1">
      <c r="A138" s="11"/>
      <c r="B138" s="11"/>
      <c r="C138" s="11">
        <v>137.44</v>
      </c>
      <c r="D138" s="12" t="s">
        <v>863</v>
      </c>
      <c r="E138" s="1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4"/>
      <c r="IA138" s="4"/>
      <c r="IB138" s="4"/>
      <c r="IC138" s="4"/>
      <c r="ID138" s="4"/>
      <c r="IE138" s="17"/>
    </row>
    <row r="139" spans="1:239" s="2" customFormat="1" ht="12.75" customHeight="1">
      <c r="A139" s="11"/>
      <c r="B139" s="11"/>
      <c r="C139" s="11">
        <v>23</v>
      </c>
      <c r="D139" s="12" t="s">
        <v>864</v>
      </c>
      <c r="E139" s="1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4"/>
      <c r="IA139" s="4"/>
      <c r="IB139" s="4"/>
      <c r="IC139" s="4"/>
      <c r="ID139" s="4"/>
      <c r="IE139" s="17"/>
    </row>
    <row r="140" spans="1:239" s="2" customFormat="1" ht="13.5" customHeight="1">
      <c r="A140" s="11" t="s">
        <v>865</v>
      </c>
      <c r="B140" s="11">
        <f>SUM(C140:C143)</f>
        <v>178.7188</v>
      </c>
      <c r="C140" s="11">
        <f>79.1888+14.53</f>
        <v>93.7188</v>
      </c>
      <c r="D140" s="12" t="s">
        <v>445</v>
      </c>
      <c r="E140" s="1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4"/>
      <c r="IA140" s="4"/>
      <c r="IB140" s="4"/>
      <c r="IC140" s="4"/>
      <c r="ID140" s="4"/>
      <c r="IE140" s="17"/>
    </row>
    <row r="141" spans="1:239" s="2" customFormat="1" ht="13.5" customHeight="1">
      <c r="A141" s="11"/>
      <c r="B141" s="11"/>
      <c r="C141" s="11">
        <v>10</v>
      </c>
      <c r="D141" s="12" t="s">
        <v>866</v>
      </c>
      <c r="E141" s="1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4"/>
      <c r="IA141" s="4"/>
      <c r="IB141" s="4"/>
      <c r="IC141" s="4"/>
      <c r="ID141" s="4"/>
      <c r="IE141" s="17"/>
    </row>
    <row r="142" spans="1:239" s="2" customFormat="1" ht="13.5" customHeight="1">
      <c r="A142" s="11"/>
      <c r="B142" s="11"/>
      <c r="C142" s="11">
        <v>60</v>
      </c>
      <c r="D142" s="12" t="s">
        <v>867</v>
      </c>
      <c r="E142" s="1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4"/>
      <c r="IA142" s="4"/>
      <c r="IB142" s="4"/>
      <c r="IC142" s="4"/>
      <c r="ID142" s="4"/>
      <c r="IE142" s="17"/>
    </row>
    <row r="143" spans="1:239" s="2" customFormat="1" ht="13.5" customHeight="1">
      <c r="A143" s="11"/>
      <c r="B143" s="11"/>
      <c r="C143" s="11">
        <v>15</v>
      </c>
      <c r="D143" s="12" t="s">
        <v>868</v>
      </c>
      <c r="E143" s="1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4"/>
      <c r="IA143" s="4"/>
      <c r="IB143" s="4"/>
      <c r="IC143" s="4"/>
      <c r="ID143" s="4"/>
      <c r="IE143" s="17"/>
    </row>
    <row r="144" spans="1:239" s="2" customFormat="1" ht="13.5" customHeight="1">
      <c r="A144" s="11" t="s">
        <v>869</v>
      </c>
      <c r="B144" s="11">
        <f>SUM(C144:C144)</f>
        <v>40</v>
      </c>
      <c r="C144" s="11">
        <v>40</v>
      </c>
      <c r="D144" s="12" t="s">
        <v>870</v>
      </c>
      <c r="E144" s="1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4"/>
      <c r="IA144" s="4"/>
      <c r="IB144" s="4"/>
      <c r="IC144" s="4"/>
      <c r="ID144" s="4"/>
      <c r="IE144" s="17"/>
    </row>
    <row r="145" spans="1:239" s="2" customFormat="1" ht="13.5" customHeight="1">
      <c r="A145" s="11" t="s">
        <v>871</v>
      </c>
      <c r="B145" s="11">
        <f>SUM(C145:C146)</f>
        <v>9.379999999999999</v>
      </c>
      <c r="C145" s="11">
        <v>2.88</v>
      </c>
      <c r="D145" s="12" t="s">
        <v>872</v>
      </c>
      <c r="E145" s="1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4"/>
      <c r="IA145" s="4"/>
      <c r="IB145" s="4"/>
      <c r="IC145" s="4"/>
      <c r="ID145" s="4"/>
      <c r="IE145" s="17"/>
    </row>
    <row r="146" spans="1:239" s="2" customFormat="1" ht="13.5" customHeight="1">
      <c r="A146" s="11"/>
      <c r="B146" s="11"/>
      <c r="C146" s="11">
        <v>6.5</v>
      </c>
      <c r="D146" s="12" t="s">
        <v>873</v>
      </c>
      <c r="E146" s="1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4"/>
      <c r="IA146" s="4"/>
      <c r="IB146" s="4"/>
      <c r="IC146" s="4"/>
      <c r="ID146" s="4"/>
      <c r="IE146" s="17"/>
    </row>
    <row r="147" spans="1:239" s="2" customFormat="1" ht="13.5" customHeight="1">
      <c r="A147" s="11" t="s">
        <v>874</v>
      </c>
      <c r="B147" s="11">
        <f>SUM(C147)</f>
        <v>120</v>
      </c>
      <c r="C147" s="11">
        <v>120</v>
      </c>
      <c r="D147" s="12" t="s">
        <v>875</v>
      </c>
      <c r="E147" s="1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4"/>
      <c r="IA147" s="4"/>
      <c r="IB147" s="4"/>
      <c r="IC147" s="4"/>
      <c r="ID147" s="4"/>
      <c r="IE147" s="17"/>
    </row>
    <row r="148" spans="1:239" s="2" customFormat="1" ht="13.5" customHeight="1">
      <c r="A148" s="11" t="s">
        <v>876</v>
      </c>
      <c r="B148" s="11">
        <f>SUM(C148:C151)</f>
        <v>83</v>
      </c>
      <c r="C148" s="11">
        <v>5</v>
      </c>
      <c r="D148" s="12" t="s">
        <v>877</v>
      </c>
      <c r="E148" s="1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4"/>
      <c r="IA148" s="4"/>
      <c r="IB148" s="4"/>
      <c r="IC148" s="4"/>
      <c r="ID148" s="4"/>
      <c r="IE148" s="17"/>
    </row>
    <row r="149" spans="1:239" s="2" customFormat="1" ht="13.5" customHeight="1">
      <c r="A149" s="11"/>
      <c r="B149" s="11"/>
      <c r="C149" s="11">
        <v>8</v>
      </c>
      <c r="D149" s="12" t="s">
        <v>878</v>
      </c>
      <c r="E149" s="1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4"/>
      <c r="IA149" s="4"/>
      <c r="IB149" s="4"/>
      <c r="IC149" s="4"/>
      <c r="ID149" s="4"/>
      <c r="IE149" s="17"/>
    </row>
    <row r="150" spans="1:239" s="2" customFormat="1" ht="13.5" customHeight="1">
      <c r="A150" s="11"/>
      <c r="B150" s="11"/>
      <c r="C150" s="11">
        <v>40</v>
      </c>
      <c r="D150" s="12" t="s">
        <v>879</v>
      </c>
      <c r="E150" s="1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4"/>
      <c r="IA150" s="4"/>
      <c r="IB150" s="4"/>
      <c r="IC150" s="4"/>
      <c r="ID150" s="4"/>
      <c r="IE150" s="17"/>
    </row>
    <row r="151" spans="1:239" s="2" customFormat="1" ht="13.5" customHeight="1">
      <c r="A151" s="11"/>
      <c r="B151" s="11"/>
      <c r="C151" s="11">
        <v>30</v>
      </c>
      <c r="D151" s="12" t="s">
        <v>880</v>
      </c>
      <c r="E151" s="1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4"/>
      <c r="IA151" s="4"/>
      <c r="IB151" s="4"/>
      <c r="IC151" s="4"/>
      <c r="ID151" s="4"/>
      <c r="IE151" s="17"/>
    </row>
    <row r="152" spans="1:239" s="2" customFormat="1" ht="13.5" customHeight="1">
      <c r="A152" s="11" t="s">
        <v>881</v>
      </c>
      <c r="B152" s="11">
        <f>SUM(C152:C153)</f>
        <v>60</v>
      </c>
      <c r="C152" s="11">
        <v>20</v>
      </c>
      <c r="D152" s="12" t="s">
        <v>882</v>
      </c>
      <c r="E152" s="1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4"/>
      <c r="IA152" s="4"/>
      <c r="IB152" s="4"/>
      <c r="IC152" s="4"/>
      <c r="ID152" s="4"/>
      <c r="IE152" s="17"/>
    </row>
    <row r="153" spans="1:239" s="2" customFormat="1" ht="13.5" customHeight="1">
      <c r="A153" s="11"/>
      <c r="B153" s="11"/>
      <c r="C153" s="11">
        <v>40</v>
      </c>
      <c r="D153" s="12" t="s">
        <v>883</v>
      </c>
      <c r="E153" s="11">
        <v>20</v>
      </c>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4"/>
      <c r="IA153" s="4"/>
      <c r="IB153" s="4"/>
      <c r="IC153" s="4"/>
      <c r="ID153" s="4"/>
      <c r="IE153" s="17"/>
    </row>
    <row r="154" spans="1:239" s="2" customFormat="1" ht="13.5" customHeight="1">
      <c r="A154" s="11" t="s">
        <v>884</v>
      </c>
      <c r="B154" s="11">
        <f>SUM(C154:C156)</f>
        <v>79.58</v>
      </c>
      <c r="C154" s="11">
        <v>50</v>
      </c>
      <c r="D154" s="19" t="s">
        <v>885</v>
      </c>
      <c r="E154" s="1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4"/>
      <c r="IA154" s="4"/>
      <c r="IB154" s="4"/>
      <c r="IC154" s="4"/>
      <c r="ID154" s="4"/>
      <c r="IE154" s="17"/>
    </row>
    <row r="155" spans="1:239" s="2" customFormat="1" ht="13.5" customHeight="1">
      <c r="A155" s="11"/>
      <c r="B155" s="11"/>
      <c r="C155" s="11">
        <v>10</v>
      </c>
      <c r="D155" s="19" t="s">
        <v>886</v>
      </c>
      <c r="E155" s="1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4"/>
      <c r="IA155" s="4"/>
      <c r="IB155" s="4"/>
      <c r="IC155" s="4"/>
      <c r="ID155" s="4"/>
      <c r="IE155" s="17"/>
    </row>
    <row r="156" spans="1:239" s="2" customFormat="1" ht="13.5" customHeight="1">
      <c r="A156" s="11"/>
      <c r="B156" s="11"/>
      <c r="C156" s="11">
        <v>19.58</v>
      </c>
      <c r="D156" s="19" t="s">
        <v>887</v>
      </c>
      <c r="E156" s="1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4"/>
      <c r="IA156" s="4"/>
      <c r="IB156" s="4"/>
      <c r="IC156" s="4"/>
      <c r="ID156" s="4"/>
      <c r="IE156" s="17"/>
    </row>
    <row r="157" spans="1:239" s="2" customFormat="1" ht="13.5" customHeight="1">
      <c r="A157" s="11" t="s">
        <v>888</v>
      </c>
      <c r="B157" s="11">
        <f>SUM(C157)</f>
        <v>200</v>
      </c>
      <c r="C157" s="11">
        <v>200</v>
      </c>
      <c r="D157" s="12" t="s">
        <v>889</v>
      </c>
      <c r="E157" s="1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4"/>
      <c r="IA157" s="4"/>
      <c r="IB157" s="4"/>
      <c r="IC157" s="4"/>
      <c r="ID157" s="4"/>
      <c r="IE157" s="17"/>
    </row>
    <row r="158" spans="1:239" s="2" customFormat="1" ht="13.5" customHeight="1">
      <c r="A158" s="11" t="s">
        <v>890</v>
      </c>
      <c r="B158" s="11">
        <f aca="true" t="shared" si="1" ref="B158:B163">SUM(C158:C159)</f>
        <v>215</v>
      </c>
      <c r="C158" s="11">
        <v>15</v>
      </c>
      <c r="D158" s="12" t="s">
        <v>891</v>
      </c>
      <c r="E158" s="1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4"/>
      <c r="IA158" s="4"/>
      <c r="IB158" s="4"/>
      <c r="IC158" s="4"/>
      <c r="ID158" s="4"/>
      <c r="IE158" s="17"/>
    </row>
    <row r="159" spans="1:239" s="2" customFormat="1" ht="13.5" customHeight="1">
      <c r="A159" s="11"/>
      <c r="B159" s="11"/>
      <c r="C159" s="11">
        <v>200</v>
      </c>
      <c r="D159" s="12" t="s">
        <v>892</v>
      </c>
      <c r="E159" s="1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4"/>
      <c r="IA159" s="4"/>
      <c r="IB159" s="4"/>
      <c r="IC159" s="4"/>
      <c r="ID159" s="4"/>
      <c r="IE159" s="17"/>
    </row>
    <row r="160" spans="1:239" s="2" customFormat="1" ht="13.5" customHeight="1">
      <c r="A160" s="11" t="s">
        <v>893</v>
      </c>
      <c r="B160" s="11">
        <f>SUM(C160)</f>
        <v>5</v>
      </c>
      <c r="C160" s="11">
        <v>5</v>
      </c>
      <c r="D160" s="12" t="s">
        <v>894</v>
      </c>
      <c r="E160" s="1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4"/>
      <c r="IA160" s="4"/>
      <c r="IB160" s="4"/>
      <c r="IC160" s="4"/>
      <c r="ID160" s="4"/>
      <c r="IE160" s="17"/>
    </row>
    <row r="161" spans="1:239" s="2" customFormat="1" ht="13.5" customHeight="1">
      <c r="A161" s="11" t="s">
        <v>895</v>
      </c>
      <c r="B161" s="11">
        <f t="shared" si="1"/>
        <v>15</v>
      </c>
      <c r="C161" s="11">
        <v>10</v>
      </c>
      <c r="D161" s="12" t="s">
        <v>896</v>
      </c>
      <c r="E161" s="1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4"/>
      <c r="IA161" s="4"/>
      <c r="IB161" s="4"/>
      <c r="IC161" s="4"/>
      <c r="ID161" s="4"/>
      <c r="IE161" s="17"/>
    </row>
    <row r="162" spans="1:239" s="2" customFormat="1" ht="13.5" customHeight="1">
      <c r="A162" s="11"/>
      <c r="B162" s="11"/>
      <c r="C162" s="11">
        <v>5</v>
      </c>
      <c r="D162" s="12" t="s">
        <v>897</v>
      </c>
      <c r="E162" s="1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4"/>
      <c r="IA162" s="4"/>
      <c r="IB162" s="4"/>
      <c r="IC162" s="4"/>
      <c r="ID162" s="4"/>
      <c r="IE162" s="17"/>
    </row>
    <row r="163" spans="1:239" s="2" customFormat="1" ht="13.5" customHeight="1">
      <c r="A163" s="11" t="s">
        <v>898</v>
      </c>
      <c r="B163" s="11">
        <f t="shared" si="1"/>
        <v>67</v>
      </c>
      <c r="C163" s="11">
        <v>7</v>
      </c>
      <c r="D163" s="12" t="s">
        <v>899</v>
      </c>
      <c r="E163" s="1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4"/>
      <c r="IA163" s="4"/>
      <c r="IB163" s="4"/>
      <c r="IC163" s="4"/>
      <c r="ID163" s="4"/>
      <c r="IE163" s="17"/>
    </row>
    <row r="164" spans="1:239" s="2" customFormat="1" ht="13.5" customHeight="1">
      <c r="A164" s="11"/>
      <c r="B164" s="11"/>
      <c r="C164" s="11">
        <v>60</v>
      </c>
      <c r="D164" s="12" t="s">
        <v>900</v>
      </c>
      <c r="E164" s="1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4"/>
      <c r="IA164" s="4"/>
      <c r="IB164" s="4"/>
      <c r="IC164" s="4"/>
      <c r="ID164" s="4"/>
      <c r="IE164" s="17"/>
    </row>
    <row r="165" spans="1:239" s="2" customFormat="1" ht="13.5" customHeight="1">
      <c r="A165" s="11" t="s">
        <v>901</v>
      </c>
      <c r="B165" s="11">
        <f>SUM(C165:C174)</f>
        <v>832.92</v>
      </c>
      <c r="C165" s="11">
        <v>50</v>
      </c>
      <c r="D165" s="12" t="s">
        <v>902</v>
      </c>
      <c r="E165" s="1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4"/>
      <c r="IA165" s="4"/>
      <c r="IB165" s="4"/>
      <c r="IC165" s="4"/>
      <c r="ID165" s="4"/>
      <c r="IE165" s="17"/>
    </row>
    <row r="166" spans="1:239" s="2" customFormat="1" ht="13.5" customHeight="1">
      <c r="A166" s="11"/>
      <c r="B166" s="11"/>
      <c r="C166" s="11">
        <v>25</v>
      </c>
      <c r="D166" s="12" t="s">
        <v>903</v>
      </c>
      <c r="E166" s="1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4"/>
      <c r="IA166" s="4"/>
      <c r="IB166" s="4"/>
      <c r="IC166" s="4"/>
      <c r="ID166" s="4"/>
      <c r="IE166" s="17"/>
    </row>
    <row r="167" spans="1:239" s="2" customFormat="1" ht="13.5" customHeight="1">
      <c r="A167" s="11"/>
      <c r="B167" s="11"/>
      <c r="C167" s="11">
        <v>25</v>
      </c>
      <c r="D167" s="12" t="s">
        <v>904</v>
      </c>
      <c r="E167" s="1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4"/>
      <c r="IA167" s="4"/>
      <c r="IB167" s="4"/>
      <c r="IC167" s="4"/>
      <c r="ID167" s="4"/>
      <c r="IE167" s="17"/>
    </row>
    <row r="168" spans="1:239" s="2" customFormat="1" ht="13.5" customHeight="1">
      <c r="A168" s="11"/>
      <c r="B168" s="11"/>
      <c r="C168" s="11">
        <v>500</v>
      </c>
      <c r="D168" s="12" t="s">
        <v>905</v>
      </c>
      <c r="E168" s="1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4"/>
      <c r="IA168" s="4"/>
      <c r="IB168" s="4"/>
      <c r="IC168" s="4"/>
      <c r="ID168" s="4"/>
      <c r="IE168" s="17"/>
    </row>
    <row r="169" spans="1:239" s="2" customFormat="1" ht="13.5" customHeight="1">
      <c r="A169" s="11"/>
      <c r="B169" s="11"/>
      <c r="C169" s="11">
        <v>25</v>
      </c>
      <c r="D169" s="12" t="s">
        <v>906</v>
      </c>
      <c r="E169" s="1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4"/>
      <c r="IA169" s="4"/>
      <c r="IB169" s="4"/>
      <c r="IC169" s="4"/>
      <c r="ID169" s="4"/>
      <c r="IE169" s="17"/>
    </row>
    <row r="170" spans="1:239" s="2" customFormat="1" ht="13.5" customHeight="1">
      <c r="A170" s="11"/>
      <c r="B170" s="11"/>
      <c r="C170" s="11">
        <v>50</v>
      </c>
      <c r="D170" s="12" t="s">
        <v>907</v>
      </c>
      <c r="E170" s="1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4"/>
      <c r="IA170" s="4"/>
      <c r="IB170" s="4"/>
      <c r="IC170" s="4"/>
      <c r="ID170" s="4"/>
      <c r="IE170" s="17"/>
    </row>
    <row r="171" spans="1:239" s="2" customFormat="1" ht="13.5" customHeight="1">
      <c r="A171" s="11"/>
      <c r="B171" s="11"/>
      <c r="C171" s="11">
        <v>9.6</v>
      </c>
      <c r="D171" s="12" t="s">
        <v>908</v>
      </c>
      <c r="E171" s="1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4"/>
      <c r="IA171" s="4"/>
      <c r="IB171" s="4"/>
      <c r="IC171" s="4"/>
      <c r="ID171" s="4"/>
      <c r="IE171" s="17"/>
    </row>
    <row r="172" spans="1:239" s="2" customFormat="1" ht="13.5" customHeight="1">
      <c r="A172" s="11"/>
      <c r="B172" s="11"/>
      <c r="C172" s="11">
        <v>15.4</v>
      </c>
      <c r="D172" s="12" t="s">
        <v>909</v>
      </c>
      <c r="E172" s="1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4"/>
      <c r="IA172" s="4"/>
      <c r="IB172" s="4"/>
      <c r="IC172" s="4"/>
      <c r="ID172" s="4"/>
      <c r="IE172" s="17"/>
    </row>
    <row r="173" spans="1:239" s="2" customFormat="1" ht="13.5" customHeight="1">
      <c r="A173" s="11"/>
      <c r="B173" s="11"/>
      <c r="C173" s="11">
        <v>65.42</v>
      </c>
      <c r="D173" s="12" t="s">
        <v>910</v>
      </c>
      <c r="E173" s="1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4"/>
      <c r="IA173" s="4"/>
      <c r="IB173" s="4"/>
      <c r="IC173" s="4"/>
      <c r="ID173" s="4"/>
      <c r="IE173" s="17"/>
    </row>
    <row r="174" spans="1:239" s="2" customFormat="1" ht="13.5" customHeight="1">
      <c r="A174" s="11"/>
      <c r="B174" s="11"/>
      <c r="C174" s="11">
        <v>67.5</v>
      </c>
      <c r="D174" s="12" t="s">
        <v>911</v>
      </c>
      <c r="E174" s="1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4"/>
      <c r="IA174" s="4"/>
      <c r="IB174" s="4"/>
      <c r="IC174" s="4"/>
      <c r="ID174" s="4"/>
      <c r="IE174" s="17"/>
    </row>
    <row r="175" spans="1:239" s="2" customFormat="1" ht="13.5" customHeight="1">
      <c r="A175" s="11" t="s">
        <v>912</v>
      </c>
      <c r="B175" s="11">
        <f aca="true" t="shared" si="2" ref="B175:B179">SUM(C175:C176)</f>
        <v>1479.65</v>
      </c>
      <c r="C175" s="11">
        <v>1000</v>
      </c>
      <c r="D175" s="12" t="s">
        <v>913</v>
      </c>
      <c r="E175" s="1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4"/>
      <c r="IA175" s="4"/>
      <c r="IB175" s="4"/>
      <c r="IC175" s="4"/>
      <c r="ID175" s="4"/>
      <c r="IE175" s="17"/>
    </row>
    <row r="176" spans="1:239" s="2" customFormat="1" ht="13.5" customHeight="1">
      <c r="A176" s="11"/>
      <c r="B176" s="11"/>
      <c r="C176" s="11">
        <v>479.65</v>
      </c>
      <c r="D176" s="12" t="s">
        <v>914</v>
      </c>
      <c r="E176" s="1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4"/>
      <c r="IA176" s="4"/>
      <c r="IB176" s="4"/>
      <c r="IC176" s="4"/>
      <c r="ID176" s="4"/>
      <c r="IE176" s="17"/>
    </row>
    <row r="177" spans="1:239" s="2" customFormat="1" ht="13.5" customHeight="1">
      <c r="A177" s="11" t="s">
        <v>915</v>
      </c>
      <c r="B177" s="11">
        <f t="shared" si="2"/>
        <v>35</v>
      </c>
      <c r="C177" s="11">
        <v>15</v>
      </c>
      <c r="D177" s="12" t="s">
        <v>916</v>
      </c>
      <c r="E177" s="1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4"/>
      <c r="IA177" s="4"/>
      <c r="IB177" s="4"/>
      <c r="IC177" s="4"/>
      <c r="ID177" s="4"/>
      <c r="IE177" s="17"/>
    </row>
    <row r="178" spans="1:239" s="2" customFormat="1" ht="13.5" customHeight="1">
      <c r="A178" s="11"/>
      <c r="B178" s="11"/>
      <c r="C178" s="11">
        <v>20</v>
      </c>
      <c r="D178" s="12" t="s">
        <v>723</v>
      </c>
      <c r="E178" s="1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4"/>
      <c r="IA178" s="4"/>
      <c r="IB178" s="4"/>
      <c r="IC178" s="4"/>
      <c r="ID178" s="4"/>
      <c r="IE178" s="17"/>
    </row>
    <row r="179" spans="1:239" s="2" customFormat="1" ht="13.5" customHeight="1">
      <c r="A179" s="13" t="s">
        <v>917</v>
      </c>
      <c r="B179" s="13">
        <f t="shared" si="2"/>
        <v>9</v>
      </c>
      <c r="C179" s="11">
        <v>4</v>
      </c>
      <c r="D179" s="12" t="s">
        <v>916</v>
      </c>
      <c r="E179" s="1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4"/>
      <c r="IA179" s="4"/>
      <c r="IB179" s="4"/>
      <c r="IC179" s="4"/>
      <c r="ID179" s="4"/>
      <c r="IE179" s="17"/>
    </row>
    <row r="180" spans="1:239" s="2" customFormat="1" ht="13.5" customHeight="1">
      <c r="A180" s="18"/>
      <c r="B180" s="18"/>
      <c r="C180" s="11">
        <v>5</v>
      </c>
      <c r="D180" s="12" t="s">
        <v>723</v>
      </c>
      <c r="E180" s="1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4"/>
      <c r="IA180" s="4"/>
      <c r="IB180" s="4"/>
      <c r="IC180" s="4"/>
      <c r="ID180" s="4"/>
      <c r="IE180" s="17"/>
    </row>
    <row r="181" spans="1:239" s="2" customFormat="1" ht="13.5" customHeight="1">
      <c r="A181" s="13" t="s">
        <v>918</v>
      </c>
      <c r="B181" s="13">
        <f>SUM(C181:C182)</f>
        <v>16</v>
      </c>
      <c r="C181" s="11">
        <v>12</v>
      </c>
      <c r="D181" s="12" t="s">
        <v>916</v>
      </c>
      <c r="E181" s="1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4"/>
      <c r="IA181" s="4"/>
      <c r="IB181" s="4"/>
      <c r="IC181" s="4"/>
      <c r="ID181" s="4"/>
      <c r="IE181" s="17"/>
    </row>
    <row r="182" spans="1:239" s="2" customFormat="1" ht="13.5" customHeight="1">
      <c r="A182" s="14"/>
      <c r="B182" s="14"/>
      <c r="C182" s="11">
        <v>4</v>
      </c>
      <c r="D182" s="12" t="s">
        <v>723</v>
      </c>
      <c r="E182" s="1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4"/>
      <c r="IA182" s="4"/>
      <c r="IB182" s="4"/>
      <c r="IC182" s="4"/>
      <c r="ID182" s="4"/>
      <c r="IE182" s="17"/>
    </row>
    <row r="183" spans="1:239" s="2" customFormat="1" ht="13.5" customHeight="1">
      <c r="A183" s="11" t="s">
        <v>919</v>
      </c>
      <c r="B183" s="11">
        <f>SUM(C183)</f>
        <v>6</v>
      </c>
      <c r="C183" s="11">
        <v>6</v>
      </c>
      <c r="D183" s="12" t="s">
        <v>723</v>
      </c>
      <c r="E183" s="1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4"/>
      <c r="IA183" s="4"/>
      <c r="IB183" s="4"/>
      <c r="IC183" s="4"/>
      <c r="ID183" s="4"/>
      <c r="IE183" s="17"/>
    </row>
    <row r="184" spans="1:239" s="2" customFormat="1" ht="13.5" customHeight="1">
      <c r="A184" s="11" t="s">
        <v>920</v>
      </c>
      <c r="B184" s="11">
        <f>SUM(C184:C184)</f>
        <v>6</v>
      </c>
      <c r="C184" s="11">
        <v>6</v>
      </c>
      <c r="D184" s="12" t="s">
        <v>723</v>
      </c>
      <c r="E184" s="1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4"/>
      <c r="IA184" s="4"/>
      <c r="IB184" s="4"/>
      <c r="IC184" s="4"/>
      <c r="ID184" s="4"/>
      <c r="IE184" s="17"/>
    </row>
    <row r="185" spans="1:239" s="2" customFormat="1" ht="13.5" customHeight="1">
      <c r="A185" s="11" t="s">
        <v>921</v>
      </c>
      <c r="B185" s="11">
        <f>C185</f>
        <v>5</v>
      </c>
      <c r="C185" s="11">
        <v>5</v>
      </c>
      <c r="D185" s="12" t="s">
        <v>723</v>
      </c>
      <c r="E185" s="1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4"/>
      <c r="IA185" s="4"/>
      <c r="IB185" s="4"/>
      <c r="IC185" s="4"/>
      <c r="ID185" s="4"/>
      <c r="IE185" s="17"/>
    </row>
    <row r="186" spans="1:239" s="2" customFormat="1" ht="13.5" customHeight="1">
      <c r="A186" s="11" t="s">
        <v>922</v>
      </c>
      <c r="B186" s="11">
        <f>SUM(C186:C187)</f>
        <v>5.8</v>
      </c>
      <c r="C186" s="11">
        <v>4</v>
      </c>
      <c r="D186" s="12" t="s">
        <v>916</v>
      </c>
      <c r="E186" s="1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4"/>
      <c r="IA186" s="4"/>
      <c r="IB186" s="4"/>
      <c r="IC186" s="4"/>
      <c r="ID186" s="4"/>
      <c r="IE186" s="17"/>
    </row>
    <row r="187" spans="1:239" s="2" customFormat="1" ht="13.5" customHeight="1">
      <c r="A187" s="11"/>
      <c r="B187" s="11"/>
      <c r="C187" s="11">
        <v>1.8</v>
      </c>
      <c r="D187" s="12" t="s">
        <v>723</v>
      </c>
      <c r="E187" s="1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4"/>
      <c r="IA187" s="4"/>
      <c r="IB187" s="4"/>
      <c r="IC187" s="4"/>
      <c r="ID187" s="4"/>
      <c r="IE187" s="17"/>
    </row>
    <row r="188" spans="1:239" s="2" customFormat="1" ht="13.5" customHeight="1">
      <c r="A188" s="11" t="s">
        <v>923</v>
      </c>
      <c r="B188" s="11">
        <f>SUM(C188)</f>
        <v>9</v>
      </c>
      <c r="C188" s="11">
        <v>9</v>
      </c>
      <c r="D188" s="12" t="s">
        <v>723</v>
      </c>
      <c r="E188" s="1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4"/>
      <c r="IA188" s="4"/>
      <c r="IB188" s="4"/>
      <c r="IC188" s="4"/>
      <c r="ID188" s="4"/>
      <c r="IE188" s="17"/>
    </row>
    <row r="189" spans="1:239" s="2" customFormat="1" ht="13.5" customHeight="1">
      <c r="A189" s="11" t="s">
        <v>924</v>
      </c>
      <c r="B189" s="11">
        <f>C189</f>
        <v>5</v>
      </c>
      <c r="C189" s="11">
        <v>5</v>
      </c>
      <c r="D189" s="12" t="s">
        <v>723</v>
      </c>
      <c r="E189" s="1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4"/>
      <c r="IA189" s="4"/>
      <c r="IB189" s="4"/>
      <c r="IC189" s="4"/>
      <c r="ID189" s="4"/>
      <c r="IE189" s="17"/>
    </row>
    <row r="190" spans="1:239" s="2" customFormat="1" ht="13.5" customHeight="1">
      <c r="A190" s="11" t="s">
        <v>925</v>
      </c>
      <c r="B190" s="11">
        <f>SUM(C190:C190)</f>
        <v>10</v>
      </c>
      <c r="C190" s="11">
        <v>10</v>
      </c>
      <c r="D190" s="12" t="s">
        <v>916</v>
      </c>
      <c r="E190" s="1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4"/>
      <c r="IA190" s="4"/>
      <c r="IB190" s="4"/>
      <c r="IC190" s="4"/>
      <c r="ID190" s="4"/>
      <c r="IE190" s="17"/>
    </row>
    <row r="191" spans="1:239" s="2" customFormat="1" ht="13.5" customHeight="1">
      <c r="A191" s="11" t="s">
        <v>926</v>
      </c>
      <c r="B191" s="11">
        <f aca="true" t="shared" si="3" ref="B191:B196">SUM(C191:C192)</f>
        <v>30</v>
      </c>
      <c r="C191" s="11">
        <v>15</v>
      </c>
      <c r="D191" s="12" t="s">
        <v>916</v>
      </c>
      <c r="E191" s="1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4"/>
      <c r="IA191" s="4"/>
      <c r="IB191" s="4"/>
      <c r="IC191" s="4"/>
      <c r="ID191" s="4"/>
      <c r="IE191" s="17"/>
    </row>
    <row r="192" spans="1:239" s="2" customFormat="1" ht="13.5" customHeight="1">
      <c r="A192" s="11"/>
      <c r="B192" s="11"/>
      <c r="C192" s="11">
        <v>15</v>
      </c>
      <c r="D192" s="12" t="s">
        <v>723</v>
      </c>
      <c r="E192" s="1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4"/>
      <c r="IA192" s="4"/>
      <c r="IB192" s="4"/>
      <c r="IC192" s="4"/>
      <c r="ID192" s="4"/>
      <c r="IE192" s="17"/>
    </row>
    <row r="193" spans="1:239" s="2" customFormat="1" ht="13.5" customHeight="1">
      <c r="A193" s="11" t="s">
        <v>927</v>
      </c>
      <c r="B193" s="11">
        <f>C193</f>
        <v>26.79</v>
      </c>
      <c r="C193" s="11">
        <v>26.79</v>
      </c>
      <c r="D193" s="12" t="s">
        <v>916</v>
      </c>
      <c r="E193" s="1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4"/>
      <c r="IA193" s="4"/>
      <c r="IB193" s="4"/>
      <c r="IC193" s="4"/>
      <c r="ID193" s="4"/>
      <c r="IE193" s="17"/>
    </row>
    <row r="194" spans="1:239" s="2" customFormat="1" ht="13.5" customHeight="1">
      <c r="A194" s="11" t="s">
        <v>928</v>
      </c>
      <c r="B194" s="11">
        <f t="shared" si="3"/>
        <v>45</v>
      </c>
      <c r="C194" s="11">
        <v>15</v>
      </c>
      <c r="D194" s="12" t="s">
        <v>916</v>
      </c>
      <c r="E194" s="1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4"/>
      <c r="IA194" s="4"/>
      <c r="IB194" s="4"/>
      <c r="IC194" s="4"/>
      <c r="ID194" s="4"/>
      <c r="IE194" s="17"/>
    </row>
    <row r="195" spans="1:239" s="2" customFormat="1" ht="13.5" customHeight="1">
      <c r="A195" s="11"/>
      <c r="B195" s="11"/>
      <c r="C195" s="11">
        <v>30</v>
      </c>
      <c r="D195" s="12" t="s">
        <v>723</v>
      </c>
      <c r="E195" s="1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4"/>
      <c r="IA195" s="4"/>
      <c r="IB195" s="4"/>
      <c r="IC195" s="4"/>
      <c r="ID195" s="4"/>
      <c r="IE195" s="17"/>
    </row>
    <row r="196" spans="1:239" s="2" customFormat="1" ht="13.5" customHeight="1">
      <c r="A196" s="13" t="s">
        <v>929</v>
      </c>
      <c r="B196" s="13">
        <f t="shared" si="3"/>
        <v>7</v>
      </c>
      <c r="C196" s="11">
        <v>2</v>
      </c>
      <c r="D196" s="12" t="s">
        <v>916</v>
      </c>
      <c r="E196" s="1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4"/>
      <c r="IA196" s="4"/>
      <c r="IB196" s="4"/>
      <c r="IC196" s="4"/>
      <c r="ID196" s="4"/>
      <c r="IE196" s="17"/>
    </row>
    <row r="197" spans="1:239" s="2" customFormat="1" ht="13.5" customHeight="1">
      <c r="A197" s="14"/>
      <c r="B197" s="14"/>
      <c r="C197" s="11">
        <v>5</v>
      </c>
      <c r="D197" s="12" t="s">
        <v>723</v>
      </c>
      <c r="E197" s="1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4"/>
      <c r="IA197" s="4"/>
      <c r="IB197" s="4"/>
      <c r="IC197" s="4"/>
      <c r="ID197" s="4"/>
      <c r="IE197" s="17"/>
    </row>
    <row r="198" spans="1:239" s="2" customFormat="1" ht="13.5" customHeight="1">
      <c r="A198" s="11" t="s">
        <v>930</v>
      </c>
      <c r="B198" s="11">
        <f>SUM(C198:C198)</f>
        <v>3</v>
      </c>
      <c r="C198" s="11">
        <v>3</v>
      </c>
      <c r="D198" s="12" t="s">
        <v>723</v>
      </c>
      <c r="E198" s="1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4"/>
      <c r="IA198" s="4"/>
      <c r="IB198" s="4"/>
      <c r="IC198" s="4"/>
      <c r="ID198" s="4"/>
      <c r="IE198" s="17"/>
    </row>
    <row r="199" spans="1:239" s="2" customFormat="1" ht="13.5" customHeight="1">
      <c r="A199" s="13" t="s">
        <v>931</v>
      </c>
      <c r="B199" s="13">
        <f>SUM(C199:C200)</f>
        <v>10.1</v>
      </c>
      <c r="C199" s="11">
        <v>5.1</v>
      </c>
      <c r="D199" s="12" t="s">
        <v>916</v>
      </c>
      <c r="E199" s="1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4"/>
      <c r="IA199" s="4"/>
      <c r="IB199" s="4"/>
      <c r="IC199" s="4"/>
      <c r="ID199" s="4"/>
      <c r="IE199" s="17"/>
    </row>
    <row r="200" spans="1:239" s="2" customFormat="1" ht="13.5" customHeight="1">
      <c r="A200" s="14"/>
      <c r="B200" s="14"/>
      <c r="C200" s="11">
        <v>5</v>
      </c>
      <c r="D200" s="12" t="s">
        <v>723</v>
      </c>
      <c r="E200" s="1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4"/>
      <c r="IA200" s="4"/>
      <c r="IB200" s="4"/>
      <c r="IC200" s="4"/>
      <c r="ID200" s="4"/>
      <c r="IE200" s="17"/>
    </row>
    <row r="201" spans="1:239" s="2" customFormat="1" ht="13.5" customHeight="1">
      <c r="A201" s="11" t="s">
        <v>932</v>
      </c>
      <c r="B201" s="11">
        <f>SUM(C201:C202)</f>
        <v>0</v>
      </c>
      <c r="C201" s="11"/>
      <c r="D201" s="12" t="s">
        <v>933</v>
      </c>
      <c r="E201" s="11">
        <v>38.08</v>
      </c>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4"/>
      <c r="IA201" s="4"/>
      <c r="IB201" s="4"/>
      <c r="IC201" s="4"/>
      <c r="ID201" s="4"/>
      <c r="IE201" s="17"/>
    </row>
    <row r="202" spans="1:239" s="2" customFormat="1" ht="13.5" customHeight="1">
      <c r="A202" s="11"/>
      <c r="B202" s="11"/>
      <c r="C202" s="11"/>
      <c r="D202" s="12" t="s">
        <v>934</v>
      </c>
      <c r="E202" s="11">
        <v>10</v>
      </c>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4"/>
      <c r="IA202" s="4"/>
      <c r="IB202" s="4"/>
      <c r="IC202" s="4"/>
      <c r="ID202" s="4"/>
      <c r="IE202" s="17"/>
    </row>
    <row r="203" spans="1:239" s="2" customFormat="1" ht="13.5" customHeight="1">
      <c r="A203" s="11" t="s">
        <v>935</v>
      </c>
      <c r="B203" s="11">
        <f>SUM(C203)</f>
        <v>14</v>
      </c>
      <c r="C203" s="11">
        <v>14</v>
      </c>
      <c r="D203" s="12" t="s">
        <v>936</v>
      </c>
      <c r="E203" s="1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4"/>
      <c r="IA203" s="4"/>
      <c r="IB203" s="4"/>
      <c r="IC203" s="4"/>
      <c r="ID203" s="4"/>
      <c r="IE203" s="17"/>
    </row>
    <row r="204" spans="1:239" s="2" customFormat="1" ht="13.5" customHeight="1">
      <c r="A204" s="11" t="s">
        <v>937</v>
      </c>
      <c r="B204" s="11">
        <f>SUM(C204:C209)</f>
        <v>1061.205</v>
      </c>
      <c r="C204" s="11">
        <v>36.48</v>
      </c>
      <c r="D204" s="12" t="s">
        <v>938</v>
      </c>
      <c r="E204" s="1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4"/>
      <c r="IA204" s="4"/>
      <c r="IB204" s="4"/>
      <c r="IC204" s="4"/>
      <c r="ID204" s="4"/>
      <c r="IE204" s="17"/>
    </row>
    <row r="205" spans="1:239" s="2" customFormat="1" ht="13.5" customHeight="1">
      <c r="A205" s="11"/>
      <c r="B205" s="11"/>
      <c r="C205" s="11">
        <v>71.725</v>
      </c>
      <c r="D205" s="12" t="s">
        <v>939</v>
      </c>
      <c r="E205" s="1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4"/>
      <c r="IA205" s="4"/>
      <c r="IB205" s="4"/>
      <c r="IC205" s="4"/>
      <c r="ID205" s="4"/>
      <c r="IE205" s="17"/>
    </row>
    <row r="206" spans="1:239" s="2" customFormat="1" ht="13.5" customHeight="1">
      <c r="A206" s="11"/>
      <c r="B206" s="11"/>
      <c r="C206" s="11">
        <v>300</v>
      </c>
      <c r="D206" s="12" t="s">
        <v>940</v>
      </c>
      <c r="E206" s="1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4"/>
      <c r="IA206" s="4"/>
      <c r="IB206" s="4"/>
      <c r="IC206" s="4"/>
      <c r="ID206" s="4"/>
      <c r="IE206" s="17"/>
    </row>
    <row r="207" spans="1:239" s="2" customFormat="1" ht="13.5" customHeight="1">
      <c r="A207" s="11"/>
      <c r="B207" s="11"/>
      <c r="C207" s="11">
        <v>109</v>
      </c>
      <c r="D207" s="12" t="s">
        <v>941</v>
      </c>
      <c r="E207" s="1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4"/>
      <c r="IA207" s="4"/>
      <c r="IB207" s="4"/>
      <c r="IC207" s="4"/>
      <c r="ID207" s="4"/>
      <c r="IE207" s="17"/>
    </row>
    <row r="208" spans="1:239" s="2" customFormat="1" ht="24.75" customHeight="1">
      <c r="A208" s="11"/>
      <c r="B208" s="11"/>
      <c r="C208" s="11">
        <v>525</v>
      </c>
      <c r="D208" s="12" t="s">
        <v>942</v>
      </c>
      <c r="E208" s="1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4"/>
      <c r="IA208" s="4"/>
      <c r="IB208" s="4"/>
      <c r="IC208" s="4"/>
      <c r="ID208" s="4"/>
      <c r="IE208" s="17"/>
    </row>
    <row r="209" spans="1:239" s="2" customFormat="1" ht="12.75" customHeight="1">
      <c r="A209" s="11"/>
      <c r="B209" s="11"/>
      <c r="C209" s="11">
        <v>19</v>
      </c>
      <c r="D209" s="12" t="s">
        <v>943</v>
      </c>
      <c r="E209" s="1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4"/>
      <c r="IA209" s="4"/>
      <c r="IB209" s="4"/>
      <c r="IC209" s="4"/>
      <c r="ID209" s="4"/>
      <c r="IE209" s="17"/>
    </row>
    <row r="210" spans="1:239" s="2" customFormat="1" ht="12.75" customHeight="1">
      <c r="A210" s="11" t="s">
        <v>944</v>
      </c>
      <c r="B210" s="11">
        <f>SUM(C210:C213)</f>
        <v>351.08799999999997</v>
      </c>
      <c r="C210" s="11">
        <v>10.8</v>
      </c>
      <c r="D210" s="12" t="s">
        <v>945</v>
      </c>
      <c r="E210" s="1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4"/>
      <c r="IA210" s="4"/>
      <c r="IB210" s="4"/>
      <c r="IC210" s="4"/>
      <c r="ID210" s="4"/>
      <c r="IE210" s="17"/>
    </row>
    <row r="211" spans="1:239" s="2" customFormat="1" ht="12.75" customHeight="1">
      <c r="A211" s="11"/>
      <c r="B211" s="11"/>
      <c r="C211" s="11">
        <v>59.938</v>
      </c>
      <c r="D211" s="12" t="s">
        <v>445</v>
      </c>
      <c r="E211" s="1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4"/>
      <c r="IA211" s="4"/>
      <c r="IB211" s="4"/>
      <c r="IC211" s="4"/>
      <c r="ID211" s="4"/>
      <c r="IE211" s="17"/>
    </row>
    <row r="212" spans="1:239" s="2" customFormat="1" ht="12.75" customHeight="1">
      <c r="A212" s="11"/>
      <c r="B212" s="11"/>
      <c r="C212" s="11">
        <v>230.35</v>
      </c>
      <c r="D212" s="12" t="s">
        <v>946</v>
      </c>
      <c r="E212" s="1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4"/>
      <c r="IA212" s="4"/>
      <c r="IB212" s="4"/>
      <c r="IC212" s="4"/>
      <c r="ID212" s="4"/>
      <c r="IE212" s="17"/>
    </row>
    <row r="213" spans="1:239" s="2" customFormat="1" ht="12.75" customHeight="1">
      <c r="A213" s="11"/>
      <c r="B213" s="11"/>
      <c r="C213" s="11">
        <v>50</v>
      </c>
      <c r="D213" s="12" t="s">
        <v>947</v>
      </c>
      <c r="E213" s="1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4"/>
      <c r="IA213" s="4"/>
      <c r="IB213" s="4"/>
      <c r="IC213" s="4"/>
      <c r="ID213" s="4"/>
      <c r="IE213" s="17"/>
    </row>
    <row r="214" spans="1:239" s="2" customFormat="1" ht="12.75" customHeight="1">
      <c r="A214" s="11" t="s">
        <v>948</v>
      </c>
      <c r="B214" s="11">
        <f>C214</f>
        <v>4.16</v>
      </c>
      <c r="C214" s="11">
        <v>4.16</v>
      </c>
      <c r="D214" s="12" t="s">
        <v>949</v>
      </c>
      <c r="E214" s="1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4"/>
      <c r="IA214" s="4"/>
      <c r="IB214" s="4"/>
      <c r="IC214" s="4"/>
      <c r="ID214" s="4"/>
      <c r="IE214" s="17"/>
    </row>
    <row r="215" spans="1:239" s="2" customFormat="1" ht="12.75" customHeight="1">
      <c r="A215" s="11" t="s">
        <v>950</v>
      </c>
      <c r="B215" s="11">
        <f>SUM(C215:C225)</f>
        <v>370.28</v>
      </c>
      <c r="C215" s="11">
        <v>100</v>
      </c>
      <c r="D215" s="12" t="s">
        <v>951</v>
      </c>
      <c r="E215" s="1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4"/>
      <c r="IA215" s="4"/>
      <c r="IB215" s="4"/>
      <c r="IC215" s="4"/>
      <c r="ID215" s="4"/>
      <c r="IE215" s="17"/>
    </row>
    <row r="216" spans="1:239" s="2" customFormat="1" ht="25.5" customHeight="1">
      <c r="A216" s="11"/>
      <c r="B216" s="11"/>
      <c r="C216" s="11">
        <v>65</v>
      </c>
      <c r="D216" s="12" t="s">
        <v>952</v>
      </c>
      <c r="E216" s="1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4"/>
      <c r="IA216" s="4"/>
      <c r="IB216" s="4"/>
      <c r="IC216" s="4"/>
      <c r="ID216" s="4"/>
      <c r="IE216" s="17"/>
    </row>
    <row r="217" spans="1:239" s="2" customFormat="1" ht="12.75" customHeight="1">
      <c r="A217" s="11"/>
      <c r="B217" s="11"/>
      <c r="C217" s="11">
        <v>50</v>
      </c>
      <c r="D217" s="12" t="s">
        <v>953</v>
      </c>
      <c r="E217" s="1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4"/>
      <c r="IA217" s="4"/>
      <c r="IB217" s="4"/>
      <c r="IC217" s="4"/>
      <c r="ID217" s="4"/>
      <c r="IE217" s="17"/>
    </row>
    <row r="218" spans="1:239" s="2" customFormat="1" ht="12.75" customHeight="1">
      <c r="A218" s="11"/>
      <c r="B218" s="11"/>
      <c r="C218" s="11">
        <v>10</v>
      </c>
      <c r="D218" s="12" t="s">
        <v>954</v>
      </c>
      <c r="E218" s="1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4"/>
      <c r="IA218" s="4"/>
      <c r="IB218" s="4"/>
      <c r="IC218" s="4"/>
      <c r="ID218" s="4"/>
      <c r="IE218" s="17"/>
    </row>
    <row r="219" spans="1:239" s="2" customFormat="1" ht="12.75" customHeight="1">
      <c r="A219" s="11"/>
      <c r="B219" s="11"/>
      <c r="C219" s="11">
        <v>20</v>
      </c>
      <c r="D219" s="12" t="s">
        <v>955</v>
      </c>
      <c r="E219" s="1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4"/>
      <c r="IA219" s="4"/>
      <c r="IB219" s="4"/>
      <c r="IC219" s="4"/>
      <c r="ID219" s="4"/>
      <c r="IE219" s="17"/>
    </row>
    <row r="220" spans="1:239" s="2" customFormat="1" ht="12.75" customHeight="1">
      <c r="A220" s="11"/>
      <c r="B220" s="11"/>
      <c r="C220" s="11">
        <v>20</v>
      </c>
      <c r="D220" s="12" t="s">
        <v>956</v>
      </c>
      <c r="E220" s="1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4"/>
      <c r="IA220" s="4"/>
      <c r="IB220" s="4"/>
      <c r="IC220" s="4"/>
      <c r="ID220" s="4"/>
      <c r="IE220" s="17"/>
    </row>
    <row r="221" spans="1:239" s="2" customFormat="1" ht="12.75" customHeight="1">
      <c r="A221" s="11"/>
      <c r="B221" s="11"/>
      <c r="C221" s="11">
        <v>9.92</v>
      </c>
      <c r="D221" s="12" t="s">
        <v>957</v>
      </c>
      <c r="E221" s="1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4"/>
      <c r="IA221" s="4"/>
      <c r="IB221" s="4"/>
      <c r="IC221" s="4"/>
      <c r="ID221" s="4"/>
      <c r="IE221" s="17"/>
    </row>
    <row r="222" spans="1:239" s="2" customFormat="1" ht="12.75" customHeight="1">
      <c r="A222" s="11"/>
      <c r="B222" s="11"/>
      <c r="C222" s="15">
        <v>8.64</v>
      </c>
      <c r="D222" s="12" t="s">
        <v>958</v>
      </c>
      <c r="E222" s="1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4"/>
      <c r="IA222" s="4"/>
      <c r="IB222" s="4"/>
      <c r="IC222" s="4"/>
      <c r="ID222" s="4"/>
      <c r="IE222" s="17"/>
    </row>
    <row r="223" spans="1:239" s="2" customFormat="1" ht="12.75" customHeight="1">
      <c r="A223" s="11"/>
      <c r="B223" s="11"/>
      <c r="C223" s="15">
        <v>5.76</v>
      </c>
      <c r="D223" s="12" t="s">
        <v>959</v>
      </c>
      <c r="E223" s="1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4"/>
      <c r="IA223" s="4"/>
      <c r="IB223" s="4"/>
      <c r="IC223" s="4"/>
      <c r="ID223" s="4"/>
      <c r="IE223" s="17"/>
    </row>
    <row r="224" spans="1:239" s="2" customFormat="1" ht="12.75" customHeight="1">
      <c r="A224" s="11"/>
      <c r="B224" s="11"/>
      <c r="C224" s="15">
        <v>0.96</v>
      </c>
      <c r="D224" s="12" t="s">
        <v>960</v>
      </c>
      <c r="E224" s="1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4"/>
      <c r="IA224" s="4"/>
      <c r="IB224" s="4"/>
      <c r="IC224" s="4"/>
      <c r="ID224" s="4"/>
      <c r="IE224" s="17"/>
    </row>
    <row r="225" spans="1:239" s="2" customFormat="1" ht="12.75" customHeight="1">
      <c r="A225" s="11"/>
      <c r="B225" s="11"/>
      <c r="C225" s="15">
        <v>80</v>
      </c>
      <c r="D225" s="12" t="s">
        <v>961</v>
      </c>
      <c r="E225" s="1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4"/>
      <c r="IA225" s="4"/>
      <c r="IB225" s="4"/>
      <c r="IC225" s="4"/>
      <c r="ID225" s="4"/>
      <c r="IE225" s="17"/>
    </row>
    <row r="226" spans="1:239" s="2" customFormat="1" ht="13.5" customHeight="1">
      <c r="A226" s="11" t="s">
        <v>962</v>
      </c>
      <c r="B226" s="11">
        <f>SUM(C226:C228)</f>
        <v>248</v>
      </c>
      <c r="C226" s="11">
        <v>73</v>
      </c>
      <c r="D226" s="12" t="s">
        <v>445</v>
      </c>
      <c r="E226" s="1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4"/>
      <c r="IA226" s="4"/>
      <c r="IB226" s="4"/>
      <c r="IC226" s="4"/>
      <c r="ID226" s="4"/>
      <c r="IE226" s="17"/>
    </row>
    <row r="227" spans="1:239" s="2" customFormat="1" ht="13.5" customHeight="1">
      <c r="A227" s="11"/>
      <c r="B227" s="11"/>
      <c r="C227" s="11">
        <v>100</v>
      </c>
      <c r="D227" s="12" t="s">
        <v>963</v>
      </c>
      <c r="E227" s="1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4"/>
      <c r="IA227" s="4"/>
      <c r="IB227" s="4"/>
      <c r="IC227" s="4"/>
      <c r="ID227" s="4"/>
      <c r="IE227" s="17"/>
    </row>
    <row r="228" spans="1:239" s="2" customFormat="1" ht="13.5" customHeight="1">
      <c r="A228" s="11"/>
      <c r="B228" s="11"/>
      <c r="C228" s="11">
        <v>75</v>
      </c>
      <c r="D228" s="12" t="s">
        <v>964</v>
      </c>
      <c r="E228" s="1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4"/>
      <c r="IA228" s="4"/>
      <c r="IB228" s="4"/>
      <c r="IC228" s="4"/>
      <c r="ID228" s="4"/>
      <c r="IE228" s="17"/>
    </row>
    <row r="229" spans="1:239" s="2" customFormat="1" ht="13.5" customHeight="1">
      <c r="A229" s="11" t="s">
        <v>965</v>
      </c>
      <c r="B229" s="11">
        <f aca="true" t="shared" si="4" ref="B229:B235">SUM(C229)</f>
        <v>300</v>
      </c>
      <c r="C229" s="11">
        <v>300</v>
      </c>
      <c r="D229" s="12" t="s">
        <v>966</v>
      </c>
      <c r="E229" s="1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4"/>
      <c r="IA229" s="4"/>
      <c r="IB229" s="4"/>
      <c r="IC229" s="4"/>
      <c r="ID229" s="4"/>
      <c r="IE229" s="17"/>
    </row>
    <row r="230" spans="1:239" s="1" customFormat="1" ht="13.5" customHeight="1">
      <c r="A230" s="11" t="s">
        <v>967</v>
      </c>
      <c r="B230" s="11">
        <f>SUM(C230:C232)</f>
        <v>542.4</v>
      </c>
      <c r="C230" s="15">
        <v>312</v>
      </c>
      <c r="D230" s="12" t="s">
        <v>968</v>
      </c>
      <c r="E230" s="11"/>
      <c r="HZ230" s="4"/>
      <c r="IA230" s="4"/>
      <c r="IB230" s="4"/>
      <c r="IC230" s="4"/>
      <c r="ID230" s="4"/>
      <c r="IE230" s="4"/>
    </row>
    <row r="231" spans="1:239" s="1" customFormat="1" ht="13.5" customHeight="1">
      <c r="A231" s="11"/>
      <c r="B231" s="11"/>
      <c r="C231" s="15">
        <v>40</v>
      </c>
      <c r="D231" s="12" t="s">
        <v>969</v>
      </c>
      <c r="E231" s="11"/>
      <c r="HZ231" s="4"/>
      <c r="IA231" s="4"/>
      <c r="IB231" s="4"/>
      <c r="IC231" s="4"/>
      <c r="ID231" s="4"/>
      <c r="IE231" s="4"/>
    </row>
    <row r="232" spans="1:239" s="1" customFormat="1" ht="13.5" customHeight="1">
      <c r="A232" s="11"/>
      <c r="B232" s="11"/>
      <c r="C232" s="15">
        <v>190.4</v>
      </c>
      <c r="D232" s="12" t="s">
        <v>970</v>
      </c>
      <c r="E232" s="11"/>
      <c r="HZ232" s="4"/>
      <c r="IA232" s="4"/>
      <c r="IB232" s="4"/>
      <c r="IC232" s="4"/>
      <c r="ID232" s="4"/>
      <c r="IE232" s="4"/>
    </row>
    <row r="233" spans="1:239" s="2" customFormat="1" ht="13.5" customHeight="1">
      <c r="A233" s="11" t="s">
        <v>971</v>
      </c>
      <c r="B233" s="11">
        <f t="shared" si="4"/>
        <v>73</v>
      </c>
      <c r="C233" s="11">
        <v>73</v>
      </c>
      <c r="D233" s="12" t="s">
        <v>972</v>
      </c>
      <c r="E233" s="1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4"/>
      <c r="IA233" s="4"/>
      <c r="IB233" s="4"/>
      <c r="IC233" s="4"/>
      <c r="ID233" s="4"/>
      <c r="IE233" s="17"/>
    </row>
    <row r="234" spans="1:239" s="2" customFormat="1" ht="13.5" customHeight="1">
      <c r="A234" s="11" t="s">
        <v>973</v>
      </c>
      <c r="B234" s="11">
        <f t="shared" si="4"/>
        <v>192.96</v>
      </c>
      <c r="C234" s="11">
        <v>192.96</v>
      </c>
      <c r="D234" s="12" t="s">
        <v>974</v>
      </c>
      <c r="E234" s="1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4"/>
      <c r="IA234" s="4"/>
      <c r="IB234" s="4"/>
      <c r="IC234" s="4"/>
      <c r="ID234" s="4"/>
      <c r="IE234" s="17"/>
    </row>
    <row r="235" spans="1:239" s="2" customFormat="1" ht="13.5" customHeight="1">
      <c r="A235" s="11" t="s">
        <v>975</v>
      </c>
      <c r="B235" s="11">
        <f t="shared" si="4"/>
        <v>786</v>
      </c>
      <c r="C235" s="11">
        <v>786</v>
      </c>
      <c r="D235" s="12" t="s">
        <v>976</v>
      </c>
      <c r="E235" s="1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4"/>
      <c r="IA235" s="4"/>
      <c r="IB235" s="4"/>
      <c r="IC235" s="4"/>
      <c r="ID235" s="4"/>
      <c r="IE235" s="17"/>
    </row>
    <row r="236" spans="1:239" s="2" customFormat="1" ht="13.5" customHeight="1">
      <c r="A236" s="11" t="s">
        <v>977</v>
      </c>
      <c r="B236" s="11">
        <f>SUM(C236:C236)</f>
        <v>6.72</v>
      </c>
      <c r="C236" s="11">
        <v>6.72</v>
      </c>
      <c r="D236" s="12" t="s">
        <v>763</v>
      </c>
      <c r="E236" s="1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4"/>
      <c r="IA236" s="4"/>
      <c r="IB236" s="4"/>
      <c r="IC236" s="4"/>
      <c r="ID236" s="4"/>
      <c r="IE236" s="17"/>
    </row>
    <row r="237" spans="1:239" s="2" customFormat="1" ht="13.5" customHeight="1">
      <c r="A237" s="11" t="s">
        <v>978</v>
      </c>
      <c r="B237" s="11">
        <f aca="true" t="shared" si="5" ref="B237:B239">C237</f>
        <v>23.6</v>
      </c>
      <c r="C237" s="11">
        <v>23.6</v>
      </c>
      <c r="D237" s="12" t="s">
        <v>763</v>
      </c>
      <c r="E237" s="11">
        <v>2</v>
      </c>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4"/>
      <c r="IA237" s="4"/>
      <c r="IB237" s="4"/>
      <c r="IC237" s="4"/>
      <c r="ID237" s="4"/>
      <c r="IE237" s="17"/>
    </row>
    <row r="238" spans="1:239" s="2" customFormat="1" ht="13.5" customHeight="1">
      <c r="A238" s="11" t="s">
        <v>979</v>
      </c>
      <c r="B238" s="11">
        <f t="shared" si="5"/>
        <v>4.16</v>
      </c>
      <c r="C238" s="11">
        <v>4.16</v>
      </c>
      <c r="D238" s="12" t="s">
        <v>763</v>
      </c>
      <c r="E238" s="1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4"/>
      <c r="IA238" s="4"/>
      <c r="IB238" s="4"/>
      <c r="IC238" s="4"/>
      <c r="ID238" s="4"/>
      <c r="IE238" s="17"/>
    </row>
    <row r="239" spans="1:239" s="2" customFormat="1" ht="13.5" customHeight="1">
      <c r="A239" s="11" t="s">
        <v>980</v>
      </c>
      <c r="B239" s="11">
        <f t="shared" si="5"/>
        <v>2.88</v>
      </c>
      <c r="C239" s="11">
        <v>2.88</v>
      </c>
      <c r="D239" s="12" t="s">
        <v>763</v>
      </c>
      <c r="E239" s="1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4"/>
      <c r="IA239" s="4"/>
      <c r="IB239" s="4"/>
      <c r="IC239" s="4"/>
      <c r="ID239" s="4"/>
      <c r="IE239" s="17"/>
    </row>
    <row r="240" spans="1:239" s="2" customFormat="1" ht="13.5" customHeight="1">
      <c r="A240" s="11" t="s">
        <v>981</v>
      </c>
      <c r="B240" s="11">
        <f>SUM(C240:C244)</f>
        <v>675.096</v>
      </c>
      <c r="C240" s="11">
        <v>365</v>
      </c>
      <c r="D240" s="12" t="s">
        <v>982</v>
      </c>
      <c r="E240" s="1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4"/>
      <c r="IA240" s="4"/>
      <c r="IB240" s="4"/>
      <c r="IC240" s="4"/>
      <c r="ID240" s="4"/>
      <c r="IE240" s="17"/>
    </row>
    <row r="241" spans="1:239" s="2" customFormat="1" ht="25.5" customHeight="1">
      <c r="A241" s="11"/>
      <c r="B241" s="11"/>
      <c r="C241" s="11">
        <v>50</v>
      </c>
      <c r="D241" s="12" t="s">
        <v>983</v>
      </c>
      <c r="E241" s="1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4"/>
      <c r="IA241" s="4"/>
      <c r="IB241" s="4"/>
      <c r="IC241" s="4"/>
      <c r="ID241" s="4"/>
      <c r="IE241" s="17"/>
    </row>
    <row r="242" spans="1:239" s="2" customFormat="1" ht="13.5" customHeight="1">
      <c r="A242" s="11"/>
      <c r="B242" s="11"/>
      <c r="C242" s="11">
        <v>200</v>
      </c>
      <c r="D242" s="12" t="s">
        <v>984</v>
      </c>
      <c r="E242" s="1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4"/>
      <c r="IA242" s="4"/>
      <c r="IB242" s="4"/>
      <c r="IC242" s="4"/>
      <c r="ID242" s="4"/>
      <c r="IE242" s="17"/>
    </row>
    <row r="243" spans="1:239" s="2" customFormat="1" ht="13.5" customHeight="1">
      <c r="A243" s="11"/>
      <c r="B243" s="11"/>
      <c r="C243" s="11">
        <v>24</v>
      </c>
      <c r="D243" s="12" t="s">
        <v>985</v>
      </c>
      <c r="E243" s="1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4"/>
      <c r="IA243" s="4"/>
      <c r="IB243" s="4"/>
      <c r="IC243" s="4"/>
      <c r="ID243" s="4"/>
      <c r="IE243" s="17"/>
    </row>
    <row r="244" spans="1:239" s="2" customFormat="1" ht="13.5" customHeight="1">
      <c r="A244" s="11"/>
      <c r="B244" s="11"/>
      <c r="C244" s="11">
        <v>36.096</v>
      </c>
      <c r="D244" s="12" t="s">
        <v>986</v>
      </c>
      <c r="E244" s="1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4"/>
      <c r="IA244" s="4"/>
      <c r="IB244" s="4"/>
      <c r="IC244" s="4"/>
      <c r="ID244" s="4"/>
      <c r="IE244" s="17"/>
    </row>
    <row r="245" spans="1:239" s="2" customFormat="1" ht="13.5" customHeight="1">
      <c r="A245" s="11" t="s">
        <v>987</v>
      </c>
      <c r="B245" s="11">
        <f>SUM(C245:C251)</f>
        <v>492.19999999999993</v>
      </c>
      <c r="C245" s="11">
        <v>113.6</v>
      </c>
      <c r="D245" s="12" t="s">
        <v>988</v>
      </c>
      <c r="E245" s="1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4"/>
      <c r="IA245" s="4"/>
      <c r="IB245" s="4"/>
      <c r="IC245" s="4"/>
      <c r="ID245" s="4"/>
      <c r="IE245" s="17"/>
    </row>
    <row r="246" spans="1:239" s="2" customFormat="1" ht="13.5" customHeight="1">
      <c r="A246" s="11"/>
      <c r="B246" s="11"/>
      <c r="C246" s="11">
        <v>78</v>
      </c>
      <c r="D246" s="12" t="s">
        <v>989</v>
      </c>
      <c r="E246" s="1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4"/>
      <c r="IA246" s="4"/>
      <c r="IB246" s="4"/>
      <c r="IC246" s="4"/>
      <c r="ID246" s="4"/>
      <c r="IE246" s="17"/>
    </row>
    <row r="247" spans="1:239" s="2" customFormat="1" ht="13.5" customHeight="1">
      <c r="A247" s="11"/>
      <c r="B247" s="11"/>
      <c r="C247" s="11">
        <v>15</v>
      </c>
      <c r="D247" s="12" t="s">
        <v>990</v>
      </c>
      <c r="E247" s="11">
        <v>16</v>
      </c>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4"/>
      <c r="IA247" s="4"/>
      <c r="IB247" s="4"/>
      <c r="IC247" s="4"/>
      <c r="ID247" s="4"/>
      <c r="IE247" s="17"/>
    </row>
    <row r="248" spans="1:239" s="2" customFormat="1" ht="13.5" customHeight="1">
      <c r="A248" s="11"/>
      <c r="B248" s="11"/>
      <c r="C248" s="11"/>
      <c r="D248" s="12" t="s">
        <v>991</v>
      </c>
      <c r="E248" s="11">
        <v>10</v>
      </c>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4"/>
      <c r="IA248" s="4"/>
      <c r="IB248" s="4"/>
      <c r="IC248" s="4"/>
      <c r="ID248" s="4"/>
      <c r="IE248" s="17"/>
    </row>
    <row r="249" spans="1:239" s="2" customFormat="1" ht="13.5" customHeight="1">
      <c r="A249" s="11"/>
      <c r="B249" s="11"/>
      <c r="C249" s="11"/>
      <c r="D249" s="12" t="s">
        <v>992</v>
      </c>
      <c r="E249" s="11">
        <v>10</v>
      </c>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4"/>
      <c r="IA249" s="4"/>
      <c r="IB249" s="4"/>
      <c r="IC249" s="4"/>
      <c r="ID249" s="4"/>
      <c r="IE249" s="17"/>
    </row>
    <row r="250" spans="1:239" s="2" customFormat="1" ht="13.5" customHeight="1">
      <c r="A250" s="11"/>
      <c r="B250" s="11"/>
      <c r="C250" s="11">
        <v>259.2</v>
      </c>
      <c r="D250" s="12" t="s">
        <v>993</v>
      </c>
      <c r="E250" s="1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4"/>
      <c r="IA250" s="4"/>
      <c r="IB250" s="4"/>
      <c r="IC250" s="4"/>
      <c r="ID250" s="4"/>
      <c r="IE250" s="17"/>
    </row>
    <row r="251" spans="1:239" s="2" customFormat="1" ht="13.5" customHeight="1">
      <c r="A251" s="11"/>
      <c r="B251" s="11"/>
      <c r="C251" s="11">
        <v>26.4</v>
      </c>
      <c r="D251" s="12" t="s">
        <v>994</v>
      </c>
      <c r="E251" s="1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4"/>
      <c r="IA251" s="4"/>
      <c r="IB251" s="4"/>
      <c r="IC251" s="4"/>
      <c r="ID251" s="4"/>
      <c r="IE251" s="17"/>
    </row>
    <row r="252" spans="1:239" s="2" customFormat="1" ht="13.5" customHeight="1">
      <c r="A252" s="11" t="s">
        <v>995</v>
      </c>
      <c r="B252" s="11">
        <f>SUM(C252:C255)</f>
        <v>74.56</v>
      </c>
      <c r="C252" s="11">
        <v>9.8</v>
      </c>
      <c r="D252" s="12" t="s">
        <v>996</v>
      </c>
      <c r="E252" s="1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4"/>
      <c r="IA252" s="4"/>
      <c r="IB252" s="4"/>
      <c r="IC252" s="4"/>
      <c r="ID252" s="4"/>
      <c r="IE252" s="17"/>
    </row>
    <row r="253" spans="1:239" s="2" customFormat="1" ht="13.5" customHeight="1">
      <c r="A253" s="11"/>
      <c r="B253" s="11"/>
      <c r="C253" s="11">
        <v>26</v>
      </c>
      <c r="D253" s="12" t="s">
        <v>997</v>
      </c>
      <c r="E253" s="1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4"/>
      <c r="IA253" s="4"/>
      <c r="IB253" s="4"/>
      <c r="IC253" s="4"/>
      <c r="ID253" s="4"/>
      <c r="IE253" s="17"/>
    </row>
    <row r="254" spans="1:239" s="2" customFormat="1" ht="13.5" customHeight="1">
      <c r="A254" s="11"/>
      <c r="B254" s="11"/>
      <c r="C254" s="11">
        <v>13.76</v>
      </c>
      <c r="D254" s="12" t="s">
        <v>988</v>
      </c>
      <c r="E254" s="1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4"/>
      <c r="IA254" s="4"/>
      <c r="IB254" s="4"/>
      <c r="IC254" s="4"/>
      <c r="ID254" s="4"/>
      <c r="IE254" s="17"/>
    </row>
    <row r="255" spans="1:239" s="2" customFormat="1" ht="13.5" customHeight="1">
      <c r="A255" s="11"/>
      <c r="B255" s="11"/>
      <c r="C255" s="11">
        <v>25</v>
      </c>
      <c r="D255" s="12" t="s">
        <v>998</v>
      </c>
      <c r="E255" s="1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4"/>
      <c r="IA255" s="4"/>
      <c r="IB255" s="4"/>
      <c r="IC255" s="4"/>
      <c r="ID255" s="4"/>
      <c r="IE255" s="17"/>
    </row>
    <row r="256" spans="1:239" s="2" customFormat="1" ht="13.5" customHeight="1">
      <c r="A256" s="13" t="s">
        <v>999</v>
      </c>
      <c r="B256" s="13">
        <f>SUM(C256:C257)</f>
        <v>2051.29</v>
      </c>
      <c r="C256" s="11">
        <v>1785</v>
      </c>
      <c r="D256" s="12" t="s">
        <v>1000</v>
      </c>
      <c r="E256" s="1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4"/>
      <c r="IA256" s="4"/>
      <c r="IB256" s="4"/>
      <c r="IC256" s="4"/>
      <c r="ID256" s="4"/>
      <c r="IE256" s="17"/>
    </row>
    <row r="257" spans="1:239" s="2" customFormat="1" ht="13.5" customHeight="1">
      <c r="A257" s="14"/>
      <c r="B257" s="14"/>
      <c r="C257" s="11">
        <v>266.29</v>
      </c>
      <c r="D257" s="12" t="s">
        <v>1001</v>
      </c>
      <c r="E257" s="1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4"/>
      <c r="IA257" s="4"/>
      <c r="IB257" s="4"/>
      <c r="IC257" s="4"/>
      <c r="ID257" s="4"/>
      <c r="IE257" s="17"/>
    </row>
    <row r="258" spans="1:239" s="2" customFormat="1" ht="13.5" customHeight="1">
      <c r="A258" s="11" t="s">
        <v>1002</v>
      </c>
      <c r="B258" s="11">
        <f>SUM(C258:C259)</f>
        <v>17</v>
      </c>
      <c r="C258" s="11">
        <v>13</v>
      </c>
      <c r="D258" s="12" t="s">
        <v>1003</v>
      </c>
      <c r="E258" s="1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4"/>
      <c r="IA258" s="4"/>
      <c r="IB258" s="4"/>
      <c r="IC258" s="4"/>
      <c r="ID258" s="4"/>
      <c r="IE258" s="17"/>
    </row>
    <row r="259" spans="1:239" s="2" customFormat="1" ht="13.5" customHeight="1">
      <c r="A259" s="11"/>
      <c r="B259" s="11"/>
      <c r="C259" s="11">
        <v>4</v>
      </c>
      <c r="D259" s="12" t="s">
        <v>1004</v>
      </c>
      <c r="E259" s="1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4"/>
      <c r="IA259" s="4"/>
      <c r="IB259" s="4"/>
      <c r="IC259" s="4"/>
      <c r="ID259" s="4"/>
      <c r="IE259" s="17"/>
    </row>
    <row r="260" spans="1:239" s="2" customFormat="1" ht="13.5" customHeight="1">
      <c r="A260" s="11" t="s">
        <v>1005</v>
      </c>
      <c r="B260" s="11">
        <f>SUM(C260:C262)</f>
        <v>60.65</v>
      </c>
      <c r="C260" s="15">
        <v>49.4</v>
      </c>
      <c r="D260" s="12" t="s">
        <v>1006</v>
      </c>
      <c r="E260" s="1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4"/>
      <c r="IA260" s="4"/>
      <c r="IB260" s="4"/>
      <c r="IC260" s="4"/>
      <c r="ID260" s="4"/>
      <c r="IE260" s="17"/>
    </row>
    <row r="261" spans="1:239" s="2" customFormat="1" ht="13.5" customHeight="1">
      <c r="A261" s="11"/>
      <c r="B261" s="11"/>
      <c r="C261" s="15">
        <v>3.5</v>
      </c>
      <c r="D261" s="12" t="s">
        <v>1007</v>
      </c>
      <c r="E261" s="1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4"/>
      <c r="IA261" s="4"/>
      <c r="IB261" s="4"/>
      <c r="IC261" s="4"/>
      <c r="ID261" s="4"/>
      <c r="IE261" s="17"/>
    </row>
    <row r="262" spans="1:239" s="2" customFormat="1" ht="13.5" customHeight="1">
      <c r="A262" s="11"/>
      <c r="B262" s="11"/>
      <c r="C262" s="15">
        <v>7.75</v>
      </c>
      <c r="D262" s="12" t="s">
        <v>1008</v>
      </c>
      <c r="E262" s="1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4"/>
      <c r="IA262" s="4"/>
      <c r="IB262" s="4"/>
      <c r="IC262" s="4"/>
      <c r="ID262" s="4"/>
      <c r="IE262" s="17"/>
    </row>
    <row r="263" spans="1:239" s="2" customFormat="1" ht="13.5" customHeight="1">
      <c r="A263" s="11" t="s">
        <v>1009</v>
      </c>
      <c r="B263" s="11">
        <f>SUM(C263:C264)</f>
        <v>445.92</v>
      </c>
      <c r="C263" s="11">
        <v>1.92</v>
      </c>
      <c r="D263" s="12" t="s">
        <v>773</v>
      </c>
      <c r="E263" s="1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4"/>
      <c r="IA263" s="4"/>
      <c r="IB263" s="4"/>
      <c r="IC263" s="4"/>
      <c r="ID263" s="4"/>
      <c r="IE263" s="17"/>
    </row>
    <row r="264" spans="1:239" s="2" customFormat="1" ht="13.5" customHeight="1">
      <c r="A264" s="11"/>
      <c r="B264" s="11"/>
      <c r="C264" s="11">
        <v>444</v>
      </c>
      <c r="D264" s="12" t="s">
        <v>1010</v>
      </c>
      <c r="E264" s="1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4"/>
      <c r="IA264" s="4"/>
      <c r="IB264" s="4"/>
      <c r="IC264" s="4"/>
      <c r="ID264" s="4"/>
      <c r="IE264" s="17"/>
    </row>
    <row r="265" spans="1:239" s="2" customFormat="1" ht="13.5" customHeight="1">
      <c r="A265" s="20" t="s">
        <v>1011</v>
      </c>
      <c r="B265" s="20">
        <f>SUM(C265)</f>
        <v>5.406</v>
      </c>
      <c r="C265" s="11">
        <v>5.406</v>
      </c>
      <c r="D265" s="12" t="s">
        <v>1012</v>
      </c>
      <c r="E265" s="1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4"/>
      <c r="IA265" s="4"/>
      <c r="IB265" s="4"/>
      <c r="IC265" s="4"/>
      <c r="ID265" s="4"/>
      <c r="IE265" s="17"/>
    </row>
    <row r="266" spans="1:239" s="2" customFormat="1" ht="13.5" customHeight="1">
      <c r="A266" s="20" t="s">
        <v>1013</v>
      </c>
      <c r="B266" s="20">
        <f>SUM(C266:C266)</f>
        <v>108</v>
      </c>
      <c r="C266" s="11">
        <v>108</v>
      </c>
      <c r="D266" s="12" t="s">
        <v>1014</v>
      </c>
      <c r="E266" s="1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4"/>
      <c r="IA266" s="4"/>
      <c r="IB266" s="4"/>
      <c r="IC266" s="4"/>
      <c r="ID266" s="4"/>
      <c r="IE266" s="17"/>
    </row>
    <row r="267" spans="1:239" s="2" customFormat="1" ht="13.5" customHeight="1">
      <c r="A267" s="11" t="s">
        <v>1015</v>
      </c>
      <c r="B267" s="11">
        <f>SUM(C267)</f>
        <v>46.5</v>
      </c>
      <c r="C267" s="11">
        <v>46.5</v>
      </c>
      <c r="D267" s="21" t="s">
        <v>1016</v>
      </c>
      <c r="E267" s="1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4"/>
      <c r="IA267" s="4"/>
      <c r="IB267" s="4"/>
      <c r="IC267" s="4"/>
      <c r="ID267" s="4"/>
      <c r="IE267" s="17"/>
    </row>
    <row r="268" spans="1:239" s="2" customFormat="1" ht="13.5" customHeight="1">
      <c r="A268" s="11" t="s">
        <v>1017</v>
      </c>
      <c r="B268" s="11">
        <f>SUM(C268:C269)</f>
        <v>58</v>
      </c>
      <c r="C268" s="11">
        <v>18</v>
      </c>
      <c r="D268" s="12" t="s">
        <v>1018</v>
      </c>
      <c r="E268" s="1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4"/>
      <c r="IA268" s="4"/>
      <c r="IB268" s="4"/>
      <c r="IC268" s="4"/>
      <c r="ID268" s="4"/>
      <c r="IE268" s="17"/>
    </row>
    <row r="269" spans="1:239" s="2" customFormat="1" ht="13.5" customHeight="1">
      <c r="A269" s="11"/>
      <c r="B269" s="11"/>
      <c r="C269" s="11">
        <v>40</v>
      </c>
      <c r="D269" s="12" t="s">
        <v>1019</v>
      </c>
      <c r="E269" s="1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4"/>
      <c r="IA269" s="4"/>
      <c r="IB269" s="4"/>
      <c r="IC269" s="4"/>
      <c r="ID269" s="4"/>
      <c r="IE269" s="17"/>
    </row>
    <row r="270" spans="1:239" s="1" customFormat="1" ht="13.5" customHeight="1">
      <c r="A270" s="11" t="s">
        <v>1020</v>
      </c>
      <c r="B270" s="11">
        <f>SUM(C270:C270)</f>
        <v>60</v>
      </c>
      <c r="C270" s="11">
        <v>60</v>
      </c>
      <c r="D270" s="12" t="s">
        <v>896</v>
      </c>
      <c r="E270" s="11"/>
      <c r="HZ270" s="4"/>
      <c r="IA270" s="4"/>
      <c r="IB270" s="4"/>
      <c r="IC270" s="4"/>
      <c r="ID270" s="4"/>
      <c r="IE270" s="4"/>
    </row>
    <row r="271" spans="1:239" s="1" customFormat="1" ht="13.5" customHeight="1">
      <c r="A271" s="11" t="s">
        <v>1021</v>
      </c>
      <c r="B271" s="11">
        <f>SUM(C271)</f>
        <v>40</v>
      </c>
      <c r="C271" s="11">
        <v>40</v>
      </c>
      <c r="D271" s="12" t="s">
        <v>1022</v>
      </c>
      <c r="E271" s="11"/>
      <c r="HZ271" s="4"/>
      <c r="IA271" s="4"/>
      <c r="IB271" s="4"/>
      <c r="IC271" s="4"/>
      <c r="ID271" s="4"/>
      <c r="IE271" s="4"/>
    </row>
    <row r="272" spans="1:239" s="1" customFormat="1" ht="13.5" customHeight="1">
      <c r="A272" s="11" t="s">
        <v>1023</v>
      </c>
      <c r="B272" s="11">
        <f>SUM(C272:C273)</f>
        <v>436</v>
      </c>
      <c r="C272" s="11">
        <v>36</v>
      </c>
      <c r="D272" s="12" t="s">
        <v>1024</v>
      </c>
      <c r="E272" s="11"/>
      <c r="HZ272" s="4"/>
      <c r="IA272" s="4"/>
      <c r="IB272" s="4"/>
      <c r="IC272" s="4"/>
      <c r="ID272" s="4"/>
      <c r="IE272" s="4"/>
    </row>
    <row r="273" spans="1:239" s="1" customFormat="1" ht="13.5" customHeight="1">
      <c r="A273" s="11"/>
      <c r="B273" s="11"/>
      <c r="C273" s="11">
        <v>400</v>
      </c>
      <c r="D273" s="12" t="s">
        <v>1001</v>
      </c>
      <c r="E273" s="11"/>
      <c r="HZ273" s="4"/>
      <c r="IA273" s="4"/>
      <c r="IB273" s="4"/>
      <c r="IC273" s="4"/>
      <c r="ID273" s="4"/>
      <c r="IE273" s="4"/>
    </row>
    <row r="274" spans="1:239" s="1" customFormat="1" ht="13.5" customHeight="1">
      <c r="A274" s="11" t="s">
        <v>1025</v>
      </c>
      <c r="B274" s="11">
        <f aca="true" t="shared" si="6" ref="B274:B278">SUM(C274)</f>
        <v>50</v>
      </c>
      <c r="C274" s="11">
        <v>50</v>
      </c>
      <c r="D274" s="12" t="s">
        <v>1026</v>
      </c>
      <c r="E274" s="11"/>
      <c r="HZ274" s="4"/>
      <c r="IA274" s="4"/>
      <c r="IB274" s="4"/>
      <c r="IC274" s="4"/>
      <c r="ID274" s="4"/>
      <c r="IE274" s="4"/>
    </row>
    <row r="275" spans="1:239" s="1" customFormat="1" ht="13.5" customHeight="1">
      <c r="A275" s="11" t="s">
        <v>1027</v>
      </c>
      <c r="B275" s="11">
        <f>SUM(C275:C276)</f>
        <v>110</v>
      </c>
      <c r="C275" s="11">
        <v>10</v>
      </c>
      <c r="D275" s="12" t="s">
        <v>1028</v>
      </c>
      <c r="E275" s="11"/>
      <c r="HZ275" s="4"/>
      <c r="IA275" s="4"/>
      <c r="IB275" s="4"/>
      <c r="IC275" s="4"/>
      <c r="ID275" s="4"/>
      <c r="IE275" s="4"/>
    </row>
    <row r="276" spans="1:239" s="1" customFormat="1" ht="13.5" customHeight="1">
      <c r="A276" s="11"/>
      <c r="B276" s="11"/>
      <c r="C276" s="11">
        <v>100</v>
      </c>
      <c r="D276" s="12" t="s">
        <v>1029</v>
      </c>
      <c r="E276" s="11"/>
      <c r="HZ276" s="4"/>
      <c r="IA276" s="4"/>
      <c r="IB276" s="4"/>
      <c r="IC276" s="4"/>
      <c r="ID276" s="4"/>
      <c r="IE276" s="4"/>
    </row>
    <row r="277" spans="1:239" s="1" customFormat="1" ht="13.5" customHeight="1">
      <c r="A277" s="11" t="s">
        <v>1030</v>
      </c>
      <c r="B277" s="11">
        <f t="shared" si="6"/>
        <v>100</v>
      </c>
      <c r="C277" s="11">
        <v>100</v>
      </c>
      <c r="D277" s="12" t="s">
        <v>1031</v>
      </c>
      <c r="E277" s="11"/>
      <c r="HZ277" s="4"/>
      <c r="IA277" s="4"/>
      <c r="IB277" s="4"/>
      <c r="IC277" s="4"/>
      <c r="ID277" s="4"/>
      <c r="IE277" s="4"/>
    </row>
    <row r="278" spans="1:239" s="1" customFormat="1" ht="13.5" customHeight="1">
      <c r="A278" s="11" t="s">
        <v>1032</v>
      </c>
      <c r="B278" s="11">
        <f t="shared" si="6"/>
        <v>13.4</v>
      </c>
      <c r="C278" s="11">
        <v>13.4</v>
      </c>
      <c r="D278" s="12" t="s">
        <v>1033</v>
      </c>
      <c r="E278" s="11"/>
      <c r="HZ278" s="4"/>
      <c r="IA278" s="4"/>
      <c r="IB278" s="4"/>
      <c r="IC278" s="4"/>
      <c r="ID278" s="4"/>
      <c r="IE278" s="4"/>
    </row>
    <row r="279" spans="1:239" s="1" customFormat="1" ht="13.5" customHeight="1">
      <c r="A279" s="11" t="s">
        <v>1034</v>
      </c>
      <c r="B279" s="11">
        <f aca="true" t="shared" si="7" ref="B279:B283">SUM(C279:C280)</f>
        <v>147.6</v>
      </c>
      <c r="C279" s="11">
        <v>100</v>
      </c>
      <c r="D279" s="12" t="s">
        <v>1035</v>
      </c>
      <c r="E279" s="11">
        <v>100</v>
      </c>
      <c r="HZ279" s="4"/>
      <c r="IA279" s="4"/>
      <c r="IB279" s="4"/>
      <c r="IC279" s="4"/>
      <c r="ID279" s="4"/>
      <c r="IE279" s="4"/>
    </row>
    <row r="280" spans="1:239" s="1" customFormat="1" ht="13.5" customHeight="1">
      <c r="A280" s="11"/>
      <c r="B280" s="11"/>
      <c r="C280" s="11">
        <v>47.6</v>
      </c>
      <c r="D280" s="12" t="s">
        <v>1036</v>
      </c>
      <c r="E280" s="11"/>
      <c r="HZ280" s="4"/>
      <c r="IA280" s="4"/>
      <c r="IB280" s="4"/>
      <c r="IC280" s="4"/>
      <c r="ID280" s="4"/>
      <c r="IE280" s="4"/>
    </row>
    <row r="281" spans="1:239" s="1" customFormat="1" ht="13.5" customHeight="1">
      <c r="A281" s="11" t="s">
        <v>1037</v>
      </c>
      <c r="B281" s="11">
        <f t="shared" si="7"/>
        <v>460</v>
      </c>
      <c r="C281" s="11">
        <v>400</v>
      </c>
      <c r="D281" s="12" t="s">
        <v>1038</v>
      </c>
      <c r="E281" s="11"/>
      <c r="HZ281" s="4"/>
      <c r="IA281" s="4"/>
      <c r="IB281" s="4"/>
      <c r="IC281" s="4"/>
      <c r="ID281" s="4"/>
      <c r="IE281" s="4"/>
    </row>
    <row r="282" spans="1:239" s="1" customFormat="1" ht="13.5" customHeight="1">
      <c r="A282" s="11"/>
      <c r="B282" s="11"/>
      <c r="C282" s="11">
        <v>60</v>
      </c>
      <c r="D282" s="12" t="s">
        <v>1039</v>
      </c>
      <c r="E282" s="11"/>
      <c r="HZ282" s="4"/>
      <c r="IA282" s="4"/>
      <c r="IB282" s="4"/>
      <c r="IC282" s="4"/>
      <c r="ID282" s="4"/>
      <c r="IE282" s="4"/>
    </row>
    <row r="283" spans="1:239" s="1" customFormat="1" ht="13.5" customHeight="1">
      <c r="A283" s="13" t="s">
        <v>1040</v>
      </c>
      <c r="B283" s="13">
        <f t="shared" si="7"/>
        <v>60.2</v>
      </c>
      <c r="C283" s="11">
        <v>52.2</v>
      </c>
      <c r="D283" s="12" t="s">
        <v>1041</v>
      </c>
      <c r="E283" s="11"/>
      <c r="HZ283" s="4"/>
      <c r="IA283" s="4"/>
      <c r="IB283" s="4"/>
      <c r="IC283" s="4"/>
      <c r="ID283" s="4"/>
      <c r="IE283" s="4"/>
    </row>
    <row r="284" spans="1:239" s="1" customFormat="1" ht="13.5" customHeight="1">
      <c r="A284" s="14"/>
      <c r="B284" s="14"/>
      <c r="C284" s="11">
        <v>8</v>
      </c>
      <c r="D284" s="12" t="s">
        <v>1042</v>
      </c>
      <c r="E284" s="11"/>
      <c r="HZ284" s="4"/>
      <c r="IA284" s="4"/>
      <c r="IB284" s="4"/>
      <c r="IC284" s="4"/>
      <c r="ID284" s="4"/>
      <c r="IE284" s="4"/>
    </row>
    <row r="285" spans="1:239" s="1" customFormat="1" ht="13.5" customHeight="1">
      <c r="A285" s="15" t="s">
        <v>1043</v>
      </c>
      <c r="B285" s="11">
        <f>SUM(B5:B284)</f>
        <v>21461.413800000002</v>
      </c>
      <c r="C285" s="11">
        <f>SUM(C5:C284)</f>
        <v>21461.413799999995</v>
      </c>
      <c r="D285" s="11"/>
      <c r="E285" s="11">
        <f>SUM(E5:E283)</f>
        <v>1243.1799999999998</v>
      </c>
      <c r="HZ285" s="4"/>
      <c r="IA285" s="4"/>
      <c r="IB285" s="4"/>
      <c r="IC285" s="4"/>
      <c r="ID285" s="4"/>
      <c r="IE285" s="4"/>
    </row>
  </sheetData>
  <sheetProtection/>
  <autoFilter ref="A4:IE285"/>
  <mergeCells count="139">
    <mergeCell ref="A1:E1"/>
    <mergeCell ref="B3:C3"/>
    <mergeCell ref="A3:A4"/>
    <mergeCell ref="A5:A8"/>
    <mergeCell ref="A9:A13"/>
    <mergeCell ref="A14:A24"/>
    <mergeCell ref="A26:A27"/>
    <mergeCell ref="A29:A31"/>
    <mergeCell ref="A32:A33"/>
    <mergeCell ref="A34:A35"/>
    <mergeCell ref="A37:A38"/>
    <mergeCell ref="A39:A44"/>
    <mergeCell ref="A45:A46"/>
    <mergeCell ref="A51:A52"/>
    <mergeCell ref="A57:A59"/>
    <mergeCell ref="A60:A62"/>
    <mergeCell ref="A63:A65"/>
    <mergeCell ref="A66:A77"/>
    <mergeCell ref="A78:A85"/>
    <mergeCell ref="A87:A92"/>
    <mergeCell ref="A93:A95"/>
    <mergeCell ref="A96:A99"/>
    <mergeCell ref="A101:A102"/>
    <mergeCell ref="A103:A104"/>
    <mergeCell ref="A105:A112"/>
    <mergeCell ref="A113:A116"/>
    <mergeCell ref="A117:A118"/>
    <mergeCell ref="A119:A120"/>
    <mergeCell ref="A121:A125"/>
    <mergeCell ref="A126:A127"/>
    <mergeCell ref="A128:A130"/>
    <mergeCell ref="A131:A133"/>
    <mergeCell ref="A134:A139"/>
    <mergeCell ref="A140:A143"/>
    <mergeCell ref="A145:A146"/>
    <mergeCell ref="A148:A151"/>
    <mergeCell ref="A152:A153"/>
    <mergeCell ref="A154:A156"/>
    <mergeCell ref="A158:A159"/>
    <mergeCell ref="A161:A162"/>
    <mergeCell ref="A163:A164"/>
    <mergeCell ref="A165:A174"/>
    <mergeCell ref="A175:A176"/>
    <mergeCell ref="A177:A178"/>
    <mergeCell ref="A179:A180"/>
    <mergeCell ref="A181:A182"/>
    <mergeCell ref="A186:A187"/>
    <mergeCell ref="A191:A192"/>
    <mergeCell ref="A194:A195"/>
    <mergeCell ref="A196:A197"/>
    <mergeCell ref="A199:A200"/>
    <mergeCell ref="A201:A202"/>
    <mergeCell ref="A204:A209"/>
    <mergeCell ref="A210:A213"/>
    <mergeCell ref="A215:A225"/>
    <mergeCell ref="A226:A228"/>
    <mergeCell ref="A230:A232"/>
    <mergeCell ref="A240:A244"/>
    <mergeCell ref="A245:A251"/>
    <mergeCell ref="A252:A255"/>
    <mergeCell ref="A256:A257"/>
    <mergeCell ref="A258:A259"/>
    <mergeCell ref="A260:A262"/>
    <mergeCell ref="A263:A264"/>
    <mergeCell ref="A268:A269"/>
    <mergeCell ref="A272:A273"/>
    <mergeCell ref="A275:A276"/>
    <mergeCell ref="A279:A280"/>
    <mergeCell ref="A281:A282"/>
    <mergeCell ref="A283:A284"/>
    <mergeCell ref="B5:B8"/>
    <mergeCell ref="B9:B13"/>
    <mergeCell ref="B14:B24"/>
    <mergeCell ref="B26:B27"/>
    <mergeCell ref="B29:B31"/>
    <mergeCell ref="B32:B33"/>
    <mergeCell ref="B34:B35"/>
    <mergeCell ref="B37:B38"/>
    <mergeCell ref="B39:B44"/>
    <mergeCell ref="B45:B46"/>
    <mergeCell ref="B51:B52"/>
    <mergeCell ref="B57:B59"/>
    <mergeCell ref="B60:B62"/>
    <mergeCell ref="B63:B65"/>
    <mergeCell ref="B66:B77"/>
    <mergeCell ref="B78:B85"/>
    <mergeCell ref="B87:B92"/>
    <mergeCell ref="B93:B95"/>
    <mergeCell ref="B96:B99"/>
    <mergeCell ref="B101:B102"/>
    <mergeCell ref="B103:B104"/>
    <mergeCell ref="B105:B112"/>
    <mergeCell ref="B113:B116"/>
    <mergeCell ref="B117:B118"/>
    <mergeCell ref="B119:B120"/>
    <mergeCell ref="B121:B125"/>
    <mergeCell ref="B126:B127"/>
    <mergeCell ref="B128:B130"/>
    <mergeCell ref="B131:B133"/>
    <mergeCell ref="B134:B139"/>
    <mergeCell ref="B140:B143"/>
    <mergeCell ref="B145:B146"/>
    <mergeCell ref="B148:B151"/>
    <mergeCell ref="B152:B153"/>
    <mergeCell ref="B154:B156"/>
    <mergeCell ref="B158:B159"/>
    <mergeCell ref="B161:B162"/>
    <mergeCell ref="B163:B164"/>
    <mergeCell ref="B165:B174"/>
    <mergeCell ref="B175:B176"/>
    <mergeCell ref="B177:B178"/>
    <mergeCell ref="B179:B180"/>
    <mergeCell ref="B181:B182"/>
    <mergeCell ref="B186:B187"/>
    <mergeCell ref="B191:B192"/>
    <mergeCell ref="B194:B195"/>
    <mergeCell ref="B196:B197"/>
    <mergeCell ref="B199:B200"/>
    <mergeCell ref="B201:B202"/>
    <mergeCell ref="B204:B209"/>
    <mergeCell ref="B210:B213"/>
    <mergeCell ref="B215:B225"/>
    <mergeCell ref="B226:B228"/>
    <mergeCell ref="B230:B232"/>
    <mergeCell ref="B240:B244"/>
    <mergeCell ref="B245:B251"/>
    <mergeCell ref="B252:B255"/>
    <mergeCell ref="B256:B257"/>
    <mergeCell ref="B258:B259"/>
    <mergeCell ref="B260:B262"/>
    <mergeCell ref="B263:B264"/>
    <mergeCell ref="B268:B269"/>
    <mergeCell ref="B272:B273"/>
    <mergeCell ref="B275:B276"/>
    <mergeCell ref="B279:B280"/>
    <mergeCell ref="B281:B282"/>
    <mergeCell ref="B283:B284"/>
    <mergeCell ref="D3:D4"/>
    <mergeCell ref="E3:E4"/>
  </mergeCells>
  <printOptions/>
  <pageMargins left="0.67" right="0.47"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B36"/>
  <sheetViews>
    <sheetView tabSelected="1" zoomScale="130" zoomScaleNormal="130" workbookViewId="0" topLeftCell="A13">
      <selection activeCell="A16" sqref="A16"/>
    </sheetView>
  </sheetViews>
  <sheetFormatPr defaultColWidth="9.00390625" defaultRowHeight="14.25"/>
  <cols>
    <col min="1" max="1" width="59.00390625" style="196" customWidth="1"/>
    <col min="2" max="16384" width="9.00390625" style="196" customWidth="1"/>
  </cols>
  <sheetData>
    <row r="1" ht="45" customHeight="1">
      <c r="A1" s="197" t="s">
        <v>2</v>
      </c>
    </row>
    <row r="2" ht="24.75" customHeight="1">
      <c r="A2" s="198"/>
    </row>
    <row r="3" spans="1:2" ht="34.5" customHeight="1">
      <c r="A3" s="198" t="s">
        <v>3</v>
      </c>
      <c r="B3" s="196"/>
    </row>
    <row r="4" spans="1:2" s="195" customFormat="1" ht="34.5" customHeight="1">
      <c r="A4" s="195" t="s">
        <v>4</v>
      </c>
      <c r="B4" s="199"/>
    </row>
    <row r="5" spans="1:2" s="195" customFormat="1" ht="34.5" customHeight="1">
      <c r="A5" s="195" t="s">
        <v>5</v>
      </c>
      <c r="B5" s="199"/>
    </row>
    <row r="6" spans="1:2" s="195" customFormat="1" ht="34.5" customHeight="1">
      <c r="A6" s="195" t="s">
        <v>6</v>
      </c>
      <c r="B6" s="199"/>
    </row>
    <row r="7" spans="1:2" s="195" customFormat="1" ht="34.5" customHeight="1">
      <c r="A7" s="195" t="s">
        <v>7</v>
      </c>
      <c r="B7" s="199"/>
    </row>
    <row r="8" spans="1:2" s="195" customFormat="1" ht="34.5" customHeight="1">
      <c r="A8" s="195" t="s">
        <v>8</v>
      </c>
      <c r="B8" s="199"/>
    </row>
    <row r="9" spans="1:2" s="195" customFormat="1" ht="34.5" customHeight="1">
      <c r="A9" s="195" t="s">
        <v>9</v>
      </c>
      <c r="B9" s="199"/>
    </row>
    <row r="10" s="195" customFormat="1" ht="34.5" customHeight="1">
      <c r="B10" s="199"/>
    </row>
    <row r="11" spans="1:2" s="195" customFormat="1" ht="34.5" customHeight="1">
      <c r="A11" s="198" t="s">
        <v>10</v>
      </c>
      <c r="B11" s="199"/>
    </row>
    <row r="12" spans="1:2" s="195" customFormat="1" ht="34.5" customHeight="1">
      <c r="A12" s="195" t="s">
        <v>11</v>
      </c>
      <c r="B12" s="199"/>
    </row>
    <row r="13" spans="1:2" s="195" customFormat="1" ht="34.5" customHeight="1">
      <c r="A13" s="195" t="s">
        <v>12</v>
      </c>
      <c r="B13" s="199"/>
    </row>
    <row r="14" spans="1:2" s="195" customFormat="1" ht="34.5" customHeight="1">
      <c r="A14" s="195" t="s">
        <v>13</v>
      </c>
      <c r="B14" s="199"/>
    </row>
    <row r="15" spans="1:2" s="195" customFormat="1" ht="34.5" customHeight="1">
      <c r="A15" s="195" t="s">
        <v>14</v>
      </c>
      <c r="B15" s="199"/>
    </row>
    <row r="16" s="42" customFormat="1" ht="34.5" customHeight="1">
      <c r="B16" s="65"/>
    </row>
    <row r="17" spans="1:2" s="42" customFormat="1" ht="34.5" customHeight="1">
      <c r="A17" s="198" t="s">
        <v>15</v>
      </c>
      <c r="B17" s="65"/>
    </row>
    <row r="18" spans="1:2" s="42" customFormat="1" ht="34.5" customHeight="1">
      <c r="A18" s="195" t="s">
        <v>16</v>
      </c>
      <c r="B18" s="65"/>
    </row>
    <row r="19" spans="1:2" s="42" customFormat="1" ht="34.5" customHeight="1">
      <c r="A19" s="195" t="s">
        <v>17</v>
      </c>
      <c r="B19" s="65"/>
    </row>
    <row r="20" s="42" customFormat="1" ht="34.5" customHeight="1">
      <c r="B20" s="65"/>
    </row>
    <row r="21" spans="1:2" s="42" customFormat="1" ht="34.5" customHeight="1">
      <c r="A21" s="198" t="s">
        <v>18</v>
      </c>
      <c r="B21" s="65"/>
    </row>
    <row r="22" spans="1:2" s="42" customFormat="1" ht="34.5" customHeight="1">
      <c r="A22" s="195" t="s">
        <v>19</v>
      </c>
      <c r="B22" s="65"/>
    </row>
    <row r="23" spans="1:2" s="42" customFormat="1" ht="34.5" customHeight="1">
      <c r="A23" s="195" t="s">
        <v>20</v>
      </c>
      <c r="B23" s="65"/>
    </row>
    <row r="24" s="42" customFormat="1" ht="34.5" customHeight="1">
      <c r="B24" s="65"/>
    </row>
    <row r="25" spans="1:2" s="42" customFormat="1" ht="34.5" customHeight="1">
      <c r="A25" s="198" t="s">
        <v>21</v>
      </c>
      <c r="B25" s="65"/>
    </row>
    <row r="26" spans="1:2" s="42" customFormat="1" ht="34.5" customHeight="1">
      <c r="A26" s="195" t="s">
        <v>22</v>
      </c>
      <c r="B26" s="65"/>
    </row>
    <row r="27" spans="1:2" s="42" customFormat="1" ht="34.5" customHeight="1">
      <c r="A27" s="200"/>
      <c r="B27" s="65"/>
    </row>
    <row r="28" spans="1:2" s="42" customFormat="1" ht="34.5" customHeight="1">
      <c r="A28" s="198" t="s">
        <v>23</v>
      </c>
      <c r="B28" s="65"/>
    </row>
    <row r="29" s="42" customFormat="1" ht="34.5" customHeight="1">
      <c r="B29" s="65"/>
    </row>
    <row r="30" spans="1:2" s="42" customFormat="1" ht="34.5" customHeight="1">
      <c r="A30" s="198" t="s">
        <v>24</v>
      </c>
      <c r="B30" s="65"/>
    </row>
    <row r="31" spans="1:2" s="42" customFormat="1" ht="17.25" customHeight="1">
      <c r="A31" s="201"/>
      <c r="B31" s="65"/>
    </row>
    <row r="32" s="42" customFormat="1" ht="17.25" customHeight="1">
      <c r="B32" s="65"/>
    </row>
    <row r="33" s="42" customFormat="1" ht="17.25" customHeight="1">
      <c r="B33" s="65"/>
    </row>
    <row r="34" s="42" customFormat="1" ht="17.25" customHeight="1">
      <c r="B34" s="65"/>
    </row>
    <row r="35" s="42" customFormat="1" ht="17.25" customHeight="1">
      <c r="B35" s="65"/>
    </row>
    <row r="36" ht="14.25">
      <c r="A36" s="42"/>
    </row>
  </sheetData>
  <sheetProtection/>
  <printOptions horizontalCentered="1"/>
  <pageMargins left="0.75" right="0.75" top="1.1" bottom="0.63"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F31"/>
  <sheetViews>
    <sheetView workbookViewId="0" topLeftCell="A1">
      <pane ySplit="3" topLeftCell="A13" activePane="bottomLeft" state="frozen"/>
      <selection pane="bottomLeft" activeCell="C29" sqref="C29"/>
    </sheetView>
  </sheetViews>
  <sheetFormatPr defaultColWidth="9.00390625" defaultRowHeight="14.25"/>
  <cols>
    <col min="1" max="1" width="35.875" style="101" customWidth="1"/>
    <col min="2" max="4" width="14.25390625" style="101" customWidth="1"/>
    <col min="5" max="16384" width="9.00390625" style="101" customWidth="1"/>
  </cols>
  <sheetData>
    <row r="1" spans="1:4" ht="36.75" customHeight="1">
      <c r="A1" s="159" t="s">
        <v>25</v>
      </c>
      <c r="B1" s="159"/>
      <c r="C1" s="159"/>
      <c r="D1" s="159"/>
    </row>
    <row r="2" spans="1:4" ht="21.75" customHeight="1">
      <c r="A2" s="177" t="s">
        <v>26</v>
      </c>
      <c r="B2" s="178"/>
      <c r="C2" s="178"/>
      <c r="D2" s="179" t="s">
        <v>27</v>
      </c>
    </row>
    <row r="3" spans="1:4" ht="40.5">
      <c r="A3" s="163" t="s">
        <v>28</v>
      </c>
      <c r="B3" s="165" t="s">
        <v>29</v>
      </c>
      <c r="C3" s="165" t="s">
        <v>30</v>
      </c>
      <c r="D3" s="165" t="s">
        <v>31</v>
      </c>
    </row>
    <row r="4" spans="1:4" ht="18.75" customHeight="1">
      <c r="A4" s="180" t="s">
        <v>32</v>
      </c>
      <c r="B4" s="181">
        <f>SUM(B5:B17)</f>
        <v>314913</v>
      </c>
      <c r="C4" s="181">
        <f>SUM(C5:C17)</f>
        <v>370000</v>
      </c>
      <c r="D4" s="182">
        <f>(C4-B4)/B4</f>
        <v>0.1749276784381718</v>
      </c>
    </row>
    <row r="5" spans="1:6" ht="18.75" customHeight="1">
      <c r="A5" s="183" t="s">
        <v>33</v>
      </c>
      <c r="B5" s="184">
        <v>91225</v>
      </c>
      <c r="C5" s="185">
        <v>111700</v>
      </c>
      <c r="D5" s="186">
        <f aca="true" t="shared" si="0" ref="D5:D25">(C5-B5)/B5</f>
        <v>0.22444505343929844</v>
      </c>
      <c r="F5" s="187"/>
    </row>
    <row r="6" spans="1:4" ht="18.75" customHeight="1">
      <c r="A6" s="183" t="s">
        <v>34</v>
      </c>
      <c r="B6" s="184">
        <v>9757</v>
      </c>
      <c r="C6" s="188"/>
      <c r="D6" s="186">
        <f t="shared" si="0"/>
        <v>-1</v>
      </c>
    </row>
    <row r="7" spans="1:4" ht="18.75" customHeight="1">
      <c r="A7" s="183" t="s">
        <v>35</v>
      </c>
      <c r="B7" s="184">
        <v>24652</v>
      </c>
      <c r="C7" s="189">
        <v>36000</v>
      </c>
      <c r="D7" s="186">
        <f t="shared" si="0"/>
        <v>0.46032776245335066</v>
      </c>
    </row>
    <row r="8" spans="1:4" ht="18.75" customHeight="1">
      <c r="A8" s="183" t="s">
        <v>36</v>
      </c>
      <c r="B8" s="184">
        <v>5416</v>
      </c>
      <c r="C8" s="189">
        <v>6000</v>
      </c>
      <c r="D8" s="186">
        <f t="shared" si="0"/>
        <v>0.10782865583456426</v>
      </c>
    </row>
    <row r="9" spans="1:4" ht="18.75" customHeight="1">
      <c r="A9" s="183" t="s">
        <v>37</v>
      </c>
      <c r="B9" s="184">
        <v>65896</v>
      </c>
      <c r="C9" s="189">
        <v>79000</v>
      </c>
      <c r="D9" s="186">
        <f t="shared" si="0"/>
        <v>0.19885880781838047</v>
      </c>
    </row>
    <row r="10" spans="1:4" ht="18.75" customHeight="1">
      <c r="A10" s="183" t="s">
        <v>38</v>
      </c>
      <c r="B10" s="184">
        <v>43871</v>
      </c>
      <c r="C10" s="189">
        <v>52000</v>
      </c>
      <c r="D10" s="186">
        <f t="shared" si="0"/>
        <v>0.18529324610790726</v>
      </c>
    </row>
    <row r="11" spans="1:4" ht="18.75" customHeight="1">
      <c r="A11" s="183" t="s">
        <v>39</v>
      </c>
      <c r="B11" s="184">
        <v>6124</v>
      </c>
      <c r="C11" s="189">
        <v>6600</v>
      </c>
      <c r="D11" s="186">
        <f t="shared" si="0"/>
        <v>0.07772697583278902</v>
      </c>
    </row>
    <row r="12" spans="1:4" ht="18.75" customHeight="1">
      <c r="A12" s="183" t="s">
        <v>40</v>
      </c>
      <c r="B12" s="184">
        <v>11775</v>
      </c>
      <c r="C12" s="189">
        <v>13000</v>
      </c>
      <c r="D12" s="186">
        <f t="shared" si="0"/>
        <v>0.1040339702760085</v>
      </c>
    </row>
    <row r="13" spans="1:4" ht="18.75" customHeight="1">
      <c r="A13" s="183" t="s">
        <v>41</v>
      </c>
      <c r="B13" s="184">
        <v>6378</v>
      </c>
      <c r="C13" s="189">
        <v>7000</v>
      </c>
      <c r="D13" s="186">
        <f t="shared" si="0"/>
        <v>0.09752273439949828</v>
      </c>
    </row>
    <row r="14" spans="1:4" ht="18.75" customHeight="1">
      <c r="A14" s="183" t="s">
        <v>42</v>
      </c>
      <c r="B14" s="184">
        <v>1241</v>
      </c>
      <c r="C14" s="189">
        <v>1200</v>
      </c>
      <c r="D14" s="186">
        <f t="shared" si="0"/>
        <v>-0.033037872683319904</v>
      </c>
    </row>
    <row r="15" spans="1:4" ht="18.75" customHeight="1">
      <c r="A15" s="183" t="s">
        <v>43</v>
      </c>
      <c r="B15" s="184">
        <v>4560</v>
      </c>
      <c r="C15" s="189">
        <v>5000</v>
      </c>
      <c r="D15" s="186">
        <f t="shared" si="0"/>
        <v>0.09649122807017543</v>
      </c>
    </row>
    <row r="16" spans="1:4" ht="18.75" customHeight="1">
      <c r="A16" s="183" t="s">
        <v>44</v>
      </c>
      <c r="B16" s="184">
        <v>41600</v>
      </c>
      <c r="C16" s="189">
        <v>50500</v>
      </c>
      <c r="D16" s="186">
        <f t="shared" si="0"/>
        <v>0.21394230769230768</v>
      </c>
    </row>
    <row r="17" spans="1:4" ht="18.75" customHeight="1">
      <c r="A17" s="183" t="s">
        <v>45</v>
      </c>
      <c r="B17" s="184">
        <v>2418</v>
      </c>
      <c r="C17" s="189">
        <v>2000</v>
      </c>
      <c r="D17" s="186">
        <f t="shared" si="0"/>
        <v>-0.1728701406120761</v>
      </c>
    </row>
    <row r="18" spans="1:4" ht="18.75" customHeight="1">
      <c r="A18" s="180" t="s">
        <v>46</v>
      </c>
      <c r="B18" s="190">
        <f>SUM(B19:B24)</f>
        <v>215711</v>
      </c>
      <c r="C18" s="181">
        <f>SUM(C19:C24)</f>
        <v>200000</v>
      </c>
      <c r="D18" s="182">
        <f t="shared" si="0"/>
        <v>-0.0728335597164725</v>
      </c>
    </row>
    <row r="19" spans="1:4" ht="18.75" customHeight="1">
      <c r="A19" s="183" t="s">
        <v>47</v>
      </c>
      <c r="B19" s="184">
        <v>44738</v>
      </c>
      <c r="C19" s="191">
        <v>20000</v>
      </c>
      <c r="D19" s="186">
        <f t="shared" si="0"/>
        <v>-0.552952747105369</v>
      </c>
    </row>
    <row r="20" spans="1:4" ht="18.75" customHeight="1">
      <c r="A20" s="183" t="s">
        <v>48</v>
      </c>
      <c r="B20" s="184">
        <v>41398</v>
      </c>
      <c r="C20" s="191">
        <v>40000</v>
      </c>
      <c r="D20" s="186">
        <f t="shared" si="0"/>
        <v>-0.03376974733078893</v>
      </c>
    </row>
    <row r="21" spans="1:4" ht="18.75" customHeight="1">
      <c r="A21" s="183" t="s">
        <v>49</v>
      </c>
      <c r="B21" s="184">
        <v>10115</v>
      </c>
      <c r="C21" s="191">
        <v>10000</v>
      </c>
      <c r="D21" s="186">
        <f t="shared" si="0"/>
        <v>-0.011369253583786456</v>
      </c>
    </row>
    <row r="22" spans="1:4" ht="18.75" customHeight="1">
      <c r="A22" s="183" t="s">
        <v>50</v>
      </c>
      <c r="B22" s="184">
        <v>89368</v>
      </c>
      <c r="C22" s="191">
        <v>123000</v>
      </c>
      <c r="D22" s="186">
        <f t="shared" si="0"/>
        <v>0.3763315728224868</v>
      </c>
    </row>
    <row r="23" spans="1:4" ht="18.75" customHeight="1">
      <c r="A23" s="183" t="s">
        <v>51</v>
      </c>
      <c r="B23" s="184">
        <v>29984</v>
      </c>
      <c r="C23" s="191">
        <v>7000</v>
      </c>
      <c r="D23" s="186">
        <f t="shared" si="0"/>
        <v>-0.7665421558164355</v>
      </c>
    </row>
    <row r="24" spans="1:4" ht="18.75" customHeight="1">
      <c r="A24" s="183" t="s">
        <v>52</v>
      </c>
      <c r="B24" s="184">
        <v>108</v>
      </c>
      <c r="C24" s="191"/>
      <c r="D24" s="186">
        <f t="shared" si="0"/>
        <v>-1</v>
      </c>
    </row>
    <row r="25" spans="1:4" ht="22.5" customHeight="1">
      <c r="A25" s="180" t="s">
        <v>53</v>
      </c>
      <c r="B25" s="181">
        <v>202468</v>
      </c>
      <c r="C25" s="181">
        <v>224409</v>
      </c>
      <c r="D25" s="182">
        <f t="shared" si="0"/>
        <v>0.10836774206294328</v>
      </c>
    </row>
    <row r="26" spans="1:4" ht="18.75" customHeight="1">
      <c r="A26" s="180" t="s">
        <v>54</v>
      </c>
      <c r="B26" s="192">
        <v>25627</v>
      </c>
      <c r="C26" s="192"/>
      <c r="D26" s="182"/>
    </row>
    <row r="27" spans="1:4" ht="18.75" customHeight="1">
      <c r="A27" s="180" t="s">
        <v>55</v>
      </c>
      <c r="B27" s="193">
        <v>38717</v>
      </c>
      <c r="C27" s="193"/>
      <c r="D27" s="182"/>
    </row>
    <row r="28" spans="1:4" ht="18.75" customHeight="1">
      <c r="A28" s="180" t="s">
        <v>56</v>
      </c>
      <c r="B28" s="193">
        <v>30000</v>
      </c>
      <c r="C28" s="194"/>
      <c r="D28" s="182"/>
    </row>
    <row r="29" spans="1:4" ht="21.75" customHeight="1">
      <c r="A29" s="170" t="s">
        <v>57</v>
      </c>
      <c r="B29" s="193">
        <f>B25+B26+B4+B18+B28+B27</f>
        <v>827436</v>
      </c>
      <c r="C29" s="193">
        <f>C25+C26+C4+C18+C28+C27</f>
        <v>794409</v>
      </c>
      <c r="D29" s="182">
        <f>(C29-B29)/B29</f>
        <v>-0.03991486954882311</v>
      </c>
    </row>
    <row r="31" ht="13.5">
      <c r="A31" s="42"/>
    </row>
  </sheetData>
  <sheetProtection/>
  <mergeCells count="1">
    <mergeCell ref="A1:D1"/>
  </mergeCells>
  <printOptions horizontalCentered="1"/>
  <pageMargins left="0.75" right="0.75" top="0.98" bottom="0.75"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B28"/>
  <sheetViews>
    <sheetView workbookViewId="0" topLeftCell="A1">
      <pane ySplit="3" topLeftCell="A13" activePane="bottomLeft" state="frozen"/>
      <selection pane="bottomLeft" activeCell="C31" sqref="C31"/>
    </sheetView>
  </sheetViews>
  <sheetFormatPr defaultColWidth="9.00390625" defaultRowHeight="14.25"/>
  <cols>
    <col min="1" max="1" width="34.00390625" style="101" customWidth="1"/>
    <col min="2" max="4" width="14.50390625" style="101" customWidth="1"/>
    <col min="5" max="229" width="9.00390625" style="101" customWidth="1"/>
    <col min="230" max="236" width="9.00390625" style="17" customWidth="1"/>
  </cols>
  <sheetData>
    <row r="1" spans="1:4" ht="36.75" customHeight="1">
      <c r="A1" s="159" t="s">
        <v>58</v>
      </c>
      <c r="B1" s="159"/>
      <c r="C1" s="159"/>
      <c r="D1" s="159"/>
    </row>
    <row r="2" spans="1:4" ht="19.5" customHeight="1">
      <c r="A2" s="160" t="s">
        <v>59</v>
      </c>
      <c r="B2" s="161"/>
      <c r="C2" s="161"/>
      <c r="D2" s="162" t="s">
        <v>27</v>
      </c>
    </row>
    <row r="3" spans="1:4" ht="50.25" customHeight="1">
      <c r="A3" s="163" t="s">
        <v>60</v>
      </c>
      <c r="B3" s="164" t="s">
        <v>61</v>
      </c>
      <c r="C3" s="164" t="s">
        <v>30</v>
      </c>
      <c r="D3" s="165" t="s">
        <v>31</v>
      </c>
    </row>
    <row r="4" spans="1:4" ht="21" customHeight="1">
      <c r="A4" s="133" t="s">
        <v>62</v>
      </c>
      <c r="B4" s="166">
        <v>58686</v>
      </c>
      <c r="C4" s="167">
        <v>58500</v>
      </c>
      <c r="D4" s="168">
        <f aca="true" t="shared" si="0" ref="D4:D25">(C4-B4)/B4</f>
        <v>-0.0031694100807688375</v>
      </c>
    </row>
    <row r="5" spans="1:4" ht="21" customHeight="1">
      <c r="A5" s="133" t="s">
        <v>63</v>
      </c>
      <c r="B5" s="169">
        <v>37732</v>
      </c>
      <c r="C5" s="167">
        <v>37800</v>
      </c>
      <c r="D5" s="168">
        <f t="shared" si="0"/>
        <v>0.0018021838227499204</v>
      </c>
    </row>
    <row r="6" spans="1:4" ht="21" customHeight="1">
      <c r="A6" s="133" t="s">
        <v>64</v>
      </c>
      <c r="B6" s="169">
        <v>172622</v>
      </c>
      <c r="C6" s="167">
        <v>174000</v>
      </c>
      <c r="D6" s="168">
        <f t="shared" si="0"/>
        <v>0.007982760019001054</v>
      </c>
    </row>
    <row r="7" spans="1:4" ht="21" customHeight="1">
      <c r="A7" s="133" t="s">
        <v>65</v>
      </c>
      <c r="B7" s="169">
        <v>18144</v>
      </c>
      <c r="C7" s="167">
        <v>18000</v>
      </c>
      <c r="D7" s="168">
        <f t="shared" si="0"/>
        <v>-0.007936507936507936</v>
      </c>
    </row>
    <row r="8" spans="1:4" ht="21" customHeight="1">
      <c r="A8" s="133" t="s">
        <v>66</v>
      </c>
      <c r="B8" s="169">
        <v>17130</v>
      </c>
      <c r="C8" s="167">
        <v>17200</v>
      </c>
      <c r="D8" s="168">
        <f t="shared" si="0"/>
        <v>0.004086398131932283</v>
      </c>
    </row>
    <row r="9" spans="1:4" ht="21" customHeight="1">
      <c r="A9" s="133" t="s">
        <v>67</v>
      </c>
      <c r="B9" s="169">
        <v>83946</v>
      </c>
      <c r="C9" s="167">
        <v>79000</v>
      </c>
      <c r="D9" s="168">
        <f t="shared" si="0"/>
        <v>-0.058918828770876515</v>
      </c>
    </row>
    <row r="10" spans="1:4" ht="21" customHeight="1">
      <c r="A10" s="133" t="s">
        <v>68</v>
      </c>
      <c r="B10" s="169">
        <v>53389</v>
      </c>
      <c r="C10" s="167">
        <v>51000</v>
      </c>
      <c r="D10" s="168">
        <f t="shared" si="0"/>
        <v>-0.04474704527149787</v>
      </c>
    </row>
    <row r="11" spans="1:4" ht="21" customHeight="1">
      <c r="A11" s="133" t="s">
        <v>69</v>
      </c>
      <c r="B11" s="169">
        <v>65447</v>
      </c>
      <c r="C11" s="167">
        <v>60000</v>
      </c>
      <c r="D11" s="168">
        <f t="shared" si="0"/>
        <v>-0.0832276498540804</v>
      </c>
    </row>
    <row r="12" spans="1:4" ht="21" customHeight="1">
      <c r="A12" s="133" t="s">
        <v>70</v>
      </c>
      <c r="B12" s="169">
        <v>71841</v>
      </c>
      <c r="C12" s="167">
        <v>65000</v>
      </c>
      <c r="D12" s="168">
        <f t="shared" si="0"/>
        <v>-0.0952241756100277</v>
      </c>
    </row>
    <row r="13" spans="1:4" ht="21" customHeight="1">
      <c r="A13" s="133" t="s">
        <v>71</v>
      </c>
      <c r="B13" s="169">
        <v>85863</v>
      </c>
      <c r="C13" s="167">
        <v>87000</v>
      </c>
      <c r="D13" s="168">
        <f t="shared" si="0"/>
        <v>0.013242025086474965</v>
      </c>
    </row>
    <row r="14" spans="1:4" ht="21" customHeight="1">
      <c r="A14" s="133" t="s">
        <v>72</v>
      </c>
      <c r="B14" s="169">
        <v>30776</v>
      </c>
      <c r="C14" s="167">
        <v>29360</v>
      </c>
      <c r="D14" s="168">
        <f t="shared" si="0"/>
        <v>-0.046009877826878084</v>
      </c>
    </row>
    <row r="15" spans="1:4" ht="21" customHeight="1">
      <c r="A15" s="133" t="s">
        <v>73</v>
      </c>
      <c r="B15" s="169">
        <v>20512</v>
      </c>
      <c r="C15" s="167">
        <v>19000</v>
      </c>
      <c r="D15" s="168">
        <f t="shared" si="0"/>
        <v>-0.07371294851794072</v>
      </c>
    </row>
    <row r="16" spans="1:4" ht="21" customHeight="1">
      <c r="A16" s="133" t="s">
        <v>74</v>
      </c>
      <c r="B16" s="169">
        <v>18751</v>
      </c>
      <c r="C16" s="167">
        <v>11846</v>
      </c>
      <c r="D16" s="168">
        <f t="shared" si="0"/>
        <v>-0.36824702682523597</v>
      </c>
    </row>
    <row r="17" spans="1:4" ht="21" customHeight="1">
      <c r="A17" s="133" t="s">
        <v>75</v>
      </c>
      <c r="B17" s="169">
        <v>471</v>
      </c>
      <c r="C17" s="167">
        <v>480</v>
      </c>
      <c r="D17" s="168">
        <f t="shared" si="0"/>
        <v>0.01910828025477707</v>
      </c>
    </row>
    <row r="18" spans="1:4" ht="21" customHeight="1">
      <c r="A18" s="133" t="s">
        <v>76</v>
      </c>
      <c r="B18" s="169">
        <v>200</v>
      </c>
      <c r="C18" s="167">
        <v>200</v>
      </c>
      <c r="D18" s="168">
        <f t="shared" si="0"/>
        <v>0</v>
      </c>
    </row>
    <row r="19" spans="1:4" ht="21" customHeight="1">
      <c r="A19" s="133" t="s">
        <v>77</v>
      </c>
      <c r="B19" s="169">
        <v>6677</v>
      </c>
      <c r="C19" s="167">
        <v>6700</v>
      </c>
      <c r="D19" s="168">
        <f t="shared" si="0"/>
        <v>0.003444660775797514</v>
      </c>
    </row>
    <row r="20" spans="1:4" ht="21" customHeight="1">
      <c r="A20" s="133" t="s">
        <v>78</v>
      </c>
      <c r="B20" s="169">
        <v>20160</v>
      </c>
      <c r="C20" s="167">
        <v>18000</v>
      </c>
      <c r="D20" s="168">
        <f t="shared" si="0"/>
        <v>-0.10714285714285714</v>
      </c>
    </row>
    <row r="21" spans="1:4" ht="21" customHeight="1">
      <c r="A21" s="133" t="s">
        <v>79</v>
      </c>
      <c r="B21" s="169">
        <v>1562</v>
      </c>
      <c r="C21" s="167">
        <v>1500</v>
      </c>
      <c r="D21" s="168">
        <f t="shared" si="0"/>
        <v>-0.03969270166453265</v>
      </c>
    </row>
    <row r="22" spans="1:4" ht="21" customHeight="1">
      <c r="A22" s="133" t="s">
        <v>80</v>
      </c>
      <c r="B22" s="169">
        <v>2267</v>
      </c>
      <c r="C22" s="167"/>
      <c r="D22" s="168">
        <f t="shared" si="0"/>
        <v>-1</v>
      </c>
    </row>
    <row r="23" spans="1:4" ht="21" customHeight="1">
      <c r="A23" s="133" t="s">
        <v>81</v>
      </c>
      <c r="B23" s="166">
        <v>7426</v>
      </c>
      <c r="C23" s="167">
        <v>7500</v>
      </c>
      <c r="D23" s="168">
        <f t="shared" si="0"/>
        <v>0.009964987880420145</v>
      </c>
    </row>
    <row r="24" spans="1:4" ht="21" customHeight="1">
      <c r="A24" s="170" t="s">
        <v>82</v>
      </c>
      <c r="B24" s="171">
        <f>SUM(B4:B23)</f>
        <v>773602</v>
      </c>
      <c r="C24" s="171">
        <f>SUM(C4:C23)</f>
        <v>742086</v>
      </c>
      <c r="D24" s="172">
        <f t="shared" si="0"/>
        <v>-0.040739294882898444</v>
      </c>
    </row>
    <row r="25" spans="1:236" s="158" customFormat="1" ht="21" customHeight="1">
      <c r="A25" s="173" t="s">
        <v>83</v>
      </c>
      <c r="B25" s="174">
        <v>49301</v>
      </c>
      <c r="C25" s="171">
        <v>52056</v>
      </c>
      <c r="D25" s="172">
        <f t="shared" si="0"/>
        <v>0.05588121944788138</v>
      </c>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1"/>
      <c r="DQ25" s="101"/>
      <c r="DR25" s="101"/>
      <c r="DS25" s="101"/>
      <c r="DT25" s="101"/>
      <c r="DU25" s="101"/>
      <c r="DV25" s="101"/>
      <c r="DW25" s="101"/>
      <c r="DX25" s="101"/>
      <c r="DY25" s="101"/>
      <c r="DZ25" s="101"/>
      <c r="EA25" s="101"/>
      <c r="EB25" s="101"/>
      <c r="EC25" s="101"/>
      <c r="ED25" s="101"/>
      <c r="EE25" s="101"/>
      <c r="EF25" s="101"/>
      <c r="EG25" s="101"/>
      <c r="EH25" s="101"/>
      <c r="EI25" s="101"/>
      <c r="EJ25" s="101"/>
      <c r="EK25" s="101"/>
      <c r="EL25" s="101"/>
      <c r="EM25" s="101"/>
      <c r="EN25" s="101"/>
      <c r="EO25" s="101"/>
      <c r="EP25" s="101"/>
      <c r="EQ25" s="101"/>
      <c r="ER25" s="101"/>
      <c r="ES25" s="101"/>
      <c r="ET25" s="101"/>
      <c r="EU25" s="101"/>
      <c r="EV25" s="101"/>
      <c r="EW25" s="101"/>
      <c r="EX25" s="101"/>
      <c r="EY25" s="101"/>
      <c r="EZ25" s="101"/>
      <c r="FA25" s="101"/>
      <c r="FB25" s="101"/>
      <c r="FC25" s="101"/>
      <c r="FD25" s="101"/>
      <c r="FE25" s="101"/>
      <c r="FF25" s="101"/>
      <c r="FG25" s="101"/>
      <c r="FH25" s="101"/>
      <c r="FI25" s="101"/>
      <c r="FJ25" s="101"/>
      <c r="FK25" s="101"/>
      <c r="FL25" s="101"/>
      <c r="FM25" s="101"/>
      <c r="FN25" s="101"/>
      <c r="FO25" s="101"/>
      <c r="FP25" s="101"/>
      <c r="FQ25" s="101"/>
      <c r="FR25" s="101"/>
      <c r="FS25" s="101"/>
      <c r="FT25" s="101"/>
      <c r="FU25" s="101"/>
      <c r="FV25" s="101"/>
      <c r="FW25" s="101"/>
      <c r="FX25" s="101"/>
      <c r="FY25" s="101"/>
      <c r="FZ25" s="101"/>
      <c r="GA25" s="101"/>
      <c r="GB25" s="101"/>
      <c r="GC25" s="101"/>
      <c r="GD25" s="101"/>
      <c r="GE25" s="101"/>
      <c r="GF25" s="101"/>
      <c r="GG25" s="101"/>
      <c r="GH25" s="101"/>
      <c r="GI25" s="101"/>
      <c r="GJ25" s="101"/>
      <c r="GK25" s="101"/>
      <c r="GL25" s="101"/>
      <c r="GM25" s="101"/>
      <c r="GN25" s="101"/>
      <c r="GO25" s="101"/>
      <c r="GP25" s="101"/>
      <c r="GQ25" s="101"/>
      <c r="GR25" s="101"/>
      <c r="GS25" s="101"/>
      <c r="GT25" s="101"/>
      <c r="GU25" s="101"/>
      <c r="GV25" s="101"/>
      <c r="GW25" s="101"/>
      <c r="GX25" s="101"/>
      <c r="GY25" s="101"/>
      <c r="GZ25" s="101"/>
      <c r="HA25" s="101"/>
      <c r="HB25" s="101"/>
      <c r="HC25" s="101"/>
      <c r="HD25" s="101"/>
      <c r="HE25" s="101"/>
      <c r="HF25" s="101"/>
      <c r="HG25" s="101"/>
      <c r="HH25" s="101"/>
      <c r="HI25" s="101"/>
      <c r="HJ25" s="101"/>
      <c r="HK25" s="101"/>
      <c r="HL25" s="101"/>
      <c r="HM25" s="101"/>
      <c r="HN25" s="101"/>
      <c r="HO25" s="101"/>
      <c r="HP25" s="101"/>
      <c r="HQ25" s="101"/>
      <c r="HR25" s="101"/>
      <c r="HS25" s="101"/>
      <c r="HT25" s="101"/>
      <c r="HU25" s="101"/>
      <c r="HV25" s="101"/>
      <c r="HW25" s="101"/>
      <c r="HX25" s="101"/>
      <c r="HY25" s="101"/>
      <c r="HZ25" s="101"/>
      <c r="IA25" s="101"/>
      <c r="IB25" s="101"/>
    </row>
    <row r="26" spans="1:236" s="158" customFormat="1" ht="21" customHeight="1">
      <c r="A26" s="173" t="s">
        <v>84</v>
      </c>
      <c r="B26" s="174"/>
      <c r="C26" s="171"/>
      <c r="D26" s="175"/>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c r="DS26" s="101"/>
      <c r="DT26" s="101"/>
      <c r="DU26" s="101"/>
      <c r="DV26" s="101"/>
      <c r="DW26" s="101"/>
      <c r="DX26" s="101"/>
      <c r="DY26" s="101"/>
      <c r="DZ26" s="101"/>
      <c r="EA26" s="101"/>
      <c r="EB26" s="101"/>
      <c r="EC26" s="101"/>
      <c r="ED26" s="101"/>
      <c r="EE26" s="101"/>
      <c r="EF26" s="101"/>
      <c r="EG26" s="101"/>
      <c r="EH26" s="101"/>
      <c r="EI26" s="101"/>
      <c r="EJ26" s="101"/>
      <c r="EK26" s="101"/>
      <c r="EL26" s="101"/>
      <c r="EM26" s="101"/>
      <c r="EN26" s="101"/>
      <c r="EO26" s="101"/>
      <c r="EP26" s="101"/>
      <c r="EQ26" s="101"/>
      <c r="ER26" s="101"/>
      <c r="ES26" s="101"/>
      <c r="ET26" s="101"/>
      <c r="EU26" s="101"/>
      <c r="EV26" s="101"/>
      <c r="EW26" s="101"/>
      <c r="EX26" s="101"/>
      <c r="EY26" s="101"/>
      <c r="EZ26" s="101"/>
      <c r="FA26" s="101"/>
      <c r="FB26" s="101"/>
      <c r="FC26" s="101"/>
      <c r="FD26" s="101"/>
      <c r="FE26" s="101"/>
      <c r="FF26" s="101"/>
      <c r="FG26" s="101"/>
      <c r="FH26" s="101"/>
      <c r="FI26" s="101"/>
      <c r="FJ26" s="101"/>
      <c r="FK26" s="101"/>
      <c r="FL26" s="101"/>
      <c r="FM26" s="101"/>
      <c r="FN26" s="101"/>
      <c r="FO26" s="101"/>
      <c r="FP26" s="101"/>
      <c r="FQ26" s="101"/>
      <c r="FR26" s="101"/>
      <c r="FS26" s="101"/>
      <c r="FT26" s="101"/>
      <c r="FU26" s="101"/>
      <c r="FV26" s="101"/>
      <c r="FW26" s="101"/>
      <c r="FX26" s="101"/>
      <c r="FY26" s="101"/>
      <c r="FZ26" s="101"/>
      <c r="GA26" s="101"/>
      <c r="GB26" s="101"/>
      <c r="GC26" s="101"/>
      <c r="GD26" s="101"/>
      <c r="GE26" s="101"/>
      <c r="GF26" s="101"/>
      <c r="GG26" s="101"/>
      <c r="GH26" s="101"/>
      <c r="GI26" s="101"/>
      <c r="GJ26" s="101"/>
      <c r="GK26" s="101"/>
      <c r="GL26" s="101"/>
      <c r="GM26" s="101"/>
      <c r="GN26" s="101"/>
      <c r="GO26" s="101"/>
      <c r="GP26" s="101"/>
      <c r="GQ26" s="101"/>
      <c r="GR26" s="101"/>
      <c r="GS26" s="101"/>
      <c r="GT26" s="101"/>
      <c r="GU26" s="101"/>
      <c r="GV26" s="101"/>
      <c r="GW26" s="101"/>
      <c r="GX26" s="101"/>
      <c r="GY26" s="101"/>
      <c r="GZ26" s="101"/>
      <c r="HA26" s="101"/>
      <c r="HB26" s="101"/>
      <c r="HC26" s="101"/>
      <c r="HD26" s="101"/>
      <c r="HE26" s="101"/>
      <c r="HF26" s="101"/>
      <c r="HG26" s="101"/>
      <c r="HH26" s="101"/>
      <c r="HI26" s="101"/>
      <c r="HJ26" s="101"/>
      <c r="HK26" s="101"/>
      <c r="HL26" s="101"/>
      <c r="HM26" s="101"/>
      <c r="HN26" s="101"/>
      <c r="HO26" s="101"/>
      <c r="HP26" s="101"/>
      <c r="HQ26" s="101"/>
      <c r="HR26" s="101"/>
      <c r="HS26" s="101"/>
      <c r="HT26" s="101"/>
      <c r="HU26" s="101"/>
      <c r="HV26" s="101"/>
      <c r="HW26" s="101"/>
      <c r="HX26" s="101"/>
      <c r="HY26" s="101"/>
      <c r="HZ26" s="101"/>
      <c r="IA26" s="101"/>
      <c r="IB26" s="101"/>
    </row>
    <row r="27" spans="1:236" s="158" customFormat="1" ht="21" customHeight="1">
      <c r="A27" s="173" t="s">
        <v>85</v>
      </c>
      <c r="B27" s="174">
        <v>4533</v>
      </c>
      <c r="C27" s="171"/>
      <c r="D27" s="176"/>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1"/>
      <c r="DJ27" s="101"/>
      <c r="DK27" s="101"/>
      <c r="DL27" s="101"/>
      <c r="DM27" s="101"/>
      <c r="DN27" s="101"/>
      <c r="DO27" s="101"/>
      <c r="DP27" s="101"/>
      <c r="DQ27" s="101"/>
      <c r="DR27" s="101"/>
      <c r="DS27" s="101"/>
      <c r="DT27" s="101"/>
      <c r="DU27" s="101"/>
      <c r="DV27" s="101"/>
      <c r="DW27" s="101"/>
      <c r="DX27" s="101"/>
      <c r="DY27" s="101"/>
      <c r="DZ27" s="101"/>
      <c r="EA27" s="101"/>
      <c r="EB27" s="101"/>
      <c r="EC27" s="101"/>
      <c r="ED27" s="101"/>
      <c r="EE27" s="101"/>
      <c r="EF27" s="101"/>
      <c r="EG27" s="101"/>
      <c r="EH27" s="101"/>
      <c r="EI27" s="101"/>
      <c r="EJ27" s="101"/>
      <c r="EK27" s="101"/>
      <c r="EL27" s="101"/>
      <c r="EM27" s="101"/>
      <c r="EN27" s="101"/>
      <c r="EO27" s="101"/>
      <c r="EP27" s="101"/>
      <c r="EQ27" s="101"/>
      <c r="ER27" s="101"/>
      <c r="ES27" s="101"/>
      <c r="ET27" s="101"/>
      <c r="EU27" s="101"/>
      <c r="EV27" s="101"/>
      <c r="EW27" s="101"/>
      <c r="EX27" s="101"/>
      <c r="EY27" s="101"/>
      <c r="EZ27" s="101"/>
      <c r="FA27" s="101"/>
      <c r="FB27" s="101"/>
      <c r="FC27" s="101"/>
      <c r="FD27" s="101"/>
      <c r="FE27" s="101"/>
      <c r="FF27" s="101"/>
      <c r="FG27" s="101"/>
      <c r="FH27" s="101"/>
      <c r="FI27" s="101"/>
      <c r="FJ27" s="101"/>
      <c r="FK27" s="101"/>
      <c r="FL27" s="101"/>
      <c r="FM27" s="101"/>
      <c r="FN27" s="101"/>
      <c r="FO27" s="101"/>
      <c r="FP27" s="101"/>
      <c r="FQ27" s="101"/>
      <c r="FR27" s="101"/>
      <c r="FS27" s="101"/>
      <c r="FT27" s="101"/>
      <c r="FU27" s="101"/>
      <c r="FV27" s="101"/>
      <c r="FW27" s="101"/>
      <c r="FX27" s="101"/>
      <c r="FY27" s="101"/>
      <c r="FZ27" s="101"/>
      <c r="GA27" s="101"/>
      <c r="GB27" s="101"/>
      <c r="GC27" s="101"/>
      <c r="GD27" s="101"/>
      <c r="GE27" s="101"/>
      <c r="GF27" s="101"/>
      <c r="GG27" s="101"/>
      <c r="GH27" s="101"/>
      <c r="GI27" s="101"/>
      <c r="GJ27" s="101"/>
      <c r="GK27" s="101"/>
      <c r="GL27" s="101"/>
      <c r="GM27" s="101"/>
      <c r="GN27" s="101"/>
      <c r="GO27" s="101"/>
      <c r="GP27" s="101"/>
      <c r="GQ27" s="101"/>
      <c r="GR27" s="101"/>
      <c r="GS27" s="101"/>
      <c r="GT27" s="101"/>
      <c r="GU27" s="101"/>
      <c r="GV27" s="101"/>
      <c r="GW27" s="101"/>
      <c r="GX27" s="101"/>
      <c r="GY27" s="101"/>
      <c r="GZ27" s="101"/>
      <c r="HA27" s="101"/>
      <c r="HB27" s="101"/>
      <c r="HC27" s="101"/>
      <c r="HD27" s="101"/>
      <c r="HE27" s="101"/>
      <c r="HF27" s="101"/>
      <c r="HG27" s="101"/>
      <c r="HH27" s="101"/>
      <c r="HI27" s="101"/>
      <c r="HJ27" s="101"/>
      <c r="HK27" s="101"/>
      <c r="HL27" s="101"/>
      <c r="HM27" s="101"/>
      <c r="HN27" s="101"/>
      <c r="HO27" s="101"/>
      <c r="HP27" s="101"/>
      <c r="HQ27" s="101"/>
      <c r="HR27" s="101"/>
      <c r="HS27" s="101"/>
      <c r="HT27" s="101"/>
      <c r="HU27" s="101"/>
      <c r="HV27" s="101"/>
      <c r="HW27" s="101"/>
      <c r="HX27" s="101"/>
      <c r="HY27" s="101"/>
      <c r="HZ27" s="101"/>
      <c r="IA27" s="101"/>
      <c r="IB27" s="101"/>
    </row>
    <row r="28" spans="1:236" s="158" customFormat="1" ht="21.75" customHeight="1">
      <c r="A28" s="170" t="s">
        <v>86</v>
      </c>
      <c r="B28" s="174">
        <f>B24+B25+B27+B26</f>
        <v>827436</v>
      </c>
      <c r="C28" s="174">
        <f>C24+C25+C27+C26</f>
        <v>794142</v>
      </c>
      <c r="D28" s="172">
        <f>(C28-B28)/B28</f>
        <v>-0.040237553115890536</v>
      </c>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1"/>
      <c r="DQ28" s="101"/>
      <c r="DR28" s="101"/>
      <c r="DS28" s="101"/>
      <c r="DT28" s="101"/>
      <c r="DU28" s="101"/>
      <c r="DV28" s="101"/>
      <c r="DW28" s="101"/>
      <c r="DX28" s="101"/>
      <c r="DY28" s="101"/>
      <c r="DZ28" s="101"/>
      <c r="EA28" s="101"/>
      <c r="EB28" s="101"/>
      <c r="EC28" s="101"/>
      <c r="ED28" s="101"/>
      <c r="EE28" s="101"/>
      <c r="EF28" s="101"/>
      <c r="EG28" s="101"/>
      <c r="EH28" s="101"/>
      <c r="EI28" s="101"/>
      <c r="EJ28" s="101"/>
      <c r="EK28" s="101"/>
      <c r="EL28" s="101"/>
      <c r="EM28" s="101"/>
      <c r="EN28" s="101"/>
      <c r="EO28" s="101"/>
      <c r="EP28" s="101"/>
      <c r="EQ28" s="101"/>
      <c r="ER28" s="101"/>
      <c r="ES28" s="101"/>
      <c r="ET28" s="101"/>
      <c r="EU28" s="101"/>
      <c r="EV28" s="101"/>
      <c r="EW28" s="101"/>
      <c r="EX28" s="101"/>
      <c r="EY28" s="101"/>
      <c r="EZ28" s="101"/>
      <c r="FA28" s="101"/>
      <c r="FB28" s="101"/>
      <c r="FC28" s="101"/>
      <c r="FD28" s="101"/>
      <c r="FE28" s="101"/>
      <c r="FF28" s="101"/>
      <c r="FG28" s="101"/>
      <c r="FH28" s="101"/>
      <c r="FI28" s="101"/>
      <c r="FJ28" s="101"/>
      <c r="FK28" s="101"/>
      <c r="FL28" s="101"/>
      <c r="FM28" s="101"/>
      <c r="FN28" s="101"/>
      <c r="FO28" s="101"/>
      <c r="FP28" s="101"/>
      <c r="FQ28" s="101"/>
      <c r="FR28" s="101"/>
      <c r="FS28" s="101"/>
      <c r="FT28" s="101"/>
      <c r="FU28" s="101"/>
      <c r="FV28" s="101"/>
      <c r="FW28" s="101"/>
      <c r="FX28" s="101"/>
      <c r="FY28" s="101"/>
      <c r="FZ28" s="101"/>
      <c r="GA28" s="101"/>
      <c r="GB28" s="101"/>
      <c r="GC28" s="101"/>
      <c r="GD28" s="101"/>
      <c r="GE28" s="101"/>
      <c r="GF28" s="101"/>
      <c r="GG28" s="101"/>
      <c r="GH28" s="101"/>
      <c r="GI28" s="101"/>
      <c r="GJ28" s="101"/>
      <c r="GK28" s="101"/>
      <c r="GL28" s="101"/>
      <c r="GM28" s="101"/>
      <c r="GN28" s="101"/>
      <c r="GO28" s="101"/>
      <c r="GP28" s="101"/>
      <c r="GQ28" s="101"/>
      <c r="GR28" s="101"/>
      <c r="GS28" s="101"/>
      <c r="GT28" s="101"/>
      <c r="GU28" s="101"/>
      <c r="GV28" s="101"/>
      <c r="GW28" s="101"/>
      <c r="GX28" s="101"/>
      <c r="GY28" s="101"/>
      <c r="GZ28" s="101"/>
      <c r="HA28" s="101"/>
      <c r="HB28" s="101"/>
      <c r="HC28" s="101"/>
      <c r="HD28" s="101"/>
      <c r="HE28" s="101"/>
      <c r="HF28" s="101"/>
      <c r="HG28" s="101"/>
      <c r="HH28" s="101"/>
      <c r="HI28" s="101"/>
      <c r="HJ28" s="101"/>
      <c r="HK28" s="101"/>
      <c r="HL28" s="101"/>
      <c r="HM28" s="101"/>
      <c r="HN28" s="101"/>
      <c r="HO28" s="101"/>
      <c r="HP28" s="101"/>
      <c r="HQ28" s="101"/>
      <c r="HR28" s="101"/>
      <c r="HS28" s="101"/>
      <c r="HT28" s="101"/>
      <c r="HU28" s="101"/>
      <c r="HV28" s="101"/>
      <c r="HW28" s="101"/>
      <c r="HX28" s="101"/>
      <c r="HY28" s="101"/>
      <c r="HZ28" s="101"/>
      <c r="IA28" s="101"/>
      <c r="IB28" s="101"/>
    </row>
  </sheetData>
  <sheetProtection/>
  <mergeCells count="1">
    <mergeCell ref="A1:D1"/>
  </mergeCells>
  <printOptions horizontalCentered="1"/>
  <pageMargins left="0.75" right="0.75" top="0.98" bottom="0.79"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E398"/>
  <sheetViews>
    <sheetView showZeros="0" workbookViewId="0" topLeftCell="A1">
      <pane ySplit="3" topLeftCell="A13" activePane="bottomLeft" state="frozen"/>
      <selection pane="bottomLeft" activeCell="C31" sqref="C31"/>
    </sheetView>
  </sheetViews>
  <sheetFormatPr defaultColWidth="8.00390625" defaultRowHeight="14.25"/>
  <cols>
    <col min="1" max="1" width="15.25390625" style="143" customWidth="1"/>
    <col min="2" max="2" width="39.625" style="146" customWidth="1"/>
    <col min="3" max="3" width="13.50390625" style="147" customWidth="1"/>
    <col min="4" max="16384" width="8.00390625" style="147" customWidth="1"/>
  </cols>
  <sheetData>
    <row r="1" spans="1:3" s="142" customFormat="1" ht="39" customHeight="1">
      <c r="A1" s="148" t="s">
        <v>87</v>
      </c>
      <c r="B1" s="148"/>
      <c r="C1" s="148"/>
    </row>
    <row r="2" spans="1:3" s="143" customFormat="1" ht="24" customHeight="1">
      <c r="A2" s="149" t="s">
        <v>88</v>
      </c>
      <c r="B2" s="150"/>
      <c r="C2" s="150" t="s">
        <v>27</v>
      </c>
    </row>
    <row r="3" spans="1:3" s="143" customFormat="1" ht="24" customHeight="1">
      <c r="A3" s="15" t="s">
        <v>89</v>
      </c>
      <c r="B3" s="15" t="s">
        <v>90</v>
      </c>
      <c r="C3" s="15" t="s">
        <v>91</v>
      </c>
    </row>
    <row r="4" spans="1:3" s="144" customFormat="1" ht="24.75" customHeight="1">
      <c r="A4" s="151">
        <v>201</v>
      </c>
      <c r="B4" s="152" t="s">
        <v>92</v>
      </c>
      <c r="C4" s="153">
        <f>C5+C9+C12+C21+C28+C32+C38+C40+C43+C46+C49+C54+C60+C65+C67+C69+C72+C76+C80+C87+C90+C94+C97+C101</f>
        <v>58500</v>
      </c>
    </row>
    <row r="5" spans="1:3" s="145" customFormat="1" ht="15" customHeight="1">
      <c r="A5" s="151">
        <v>20101</v>
      </c>
      <c r="B5" s="152" t="s">
        <v>93</v>
      </c>
      <c r="C5" s="153">
        <f>SUM(C6:C8)</f>
        <v>1150</v>
      </c>
    </row>
    <row r="6" spans="1:3" s="145" customFormat="1" ht="15" customHeight="1">
      <c r="A6" s="151">
        <v>2010101</v>
      </c>
      <c r="B6" s="152" t="s">
        <v>94</v>
      </c>
      <c r="C6" s="154">
        <v>570</v>
      </c>
    </row>
    <row r="7" spans="1:3" s="145" customFormat="1" ht="15" customHeight="1">
      <c r="A7" s="151">
        <v>2010102</v>
      </c>
      <c r="B7" s="152" t="s">
        <v>95</v>
      </c>
      <c r="C7" s="154">
        <v>470</v>
      </c>
    </row>
    <row r="8" spans="1:3" s="145" customFormat="1" ht="15" customHeight="1">
      <c r="A8" s="151">
        <v>2010199</v>
      </c>
      <c r="B8" s="152" t="s">
        <v>96</v>
      </c>
      <c r="C8" s="154">
        <v>110</v>
      </c>
    </row>
    <row r="9" spans="1:5" s="145" customFormat="1" ht="15" customHeight="1">
      <c r="A9" s="151">
        <v>20102</v>
      </c>
      <c r="B9" s="152" t="s">
        <v>97</v>
      </c>
      <c r="C9" s="153">
        <f>SUM(C10:C11)</f>
        <v>790</v>
      </c>
      <c r="E9" s="155"/>
    </row>
    <row r="10" spans="1:3" s="145" customFormat="1" ht="15" customHeight="1">
      <c r="A10" s="151">
        <v>2010201</v>
      </c>
      <c r="B10" s="152" t="s">
        <v>94</v>
      </c>
      <c r="C10" s="154">
        <v>680</v>
      </c>
    </row>
    <row r="11" spans="1:3" s="145" customFormat="1" ht="15" customHeight="1">
      <c r="A11" s="151">
        <v>2010299</v>
      </c>
      <c r="B11" s="152" t="s">
        <v>98</v>
      </c>
      <c r="C11" s="154">
        <v>110</v>
      </c>
    </row>
    <row r="12" spans="1:3" s="145" customFormat="1" ht="15" customHeight="1">
      <c r="A12" s="151">
        <v>20103</v>
      </c>
      <c r="B12" s="152" t="s">
        <v>99</v>
      </c>
      <c r="C12" s="153">
        <f>SUM(C13:C20)</f>
        <v>19230</v>
      </c>
    </row>
    <row r="13" spans="1:3" s="145" customFormat="1" ht="15" customHeight="1">
      <c r="A13" s="151">
        <v>2010301</v>
      </c>
      <c r="B13" s="152" t="s">
        <v>94</v>
      </c>
      <c r="C13" s="154">
        <v>14580</v>
      </c>
    </row>
    <row r="14" spans="1:3" s="145" customFormat="1" ht="15" customHeight="1">
      <c r="A14" s="151">
        <v>2010302</v>
      </c>
      <c r="B14" s="152" t="s">
        <v>95</v>
      </c>
      <c r="C14" s="154">
        <v>480</v>
      </c>
    </row>
    <row r="15" spans="1:3" s="145" customFormat="1" ht="15" customHeight="1">
      <c r="A15" s="151">
        <v>2010303</v>
      </c>
      <c r="B15" s="152" t="s">
        <v>100</v>
      </c>
      <c r="C15" s="154">
        <v>1030</v>
      </c>
    </row>
    <row r="16" spans="1:3" s="145" customFormat="1" ht="15" customHeight="1">
      <c r="A16" s="151">
        <v>2010304</v>
      </c>
      <c r="B16" s="152" t="s">
        <v>101</v>
      </c>
      <c r="C16" s="154">
        <v>10</v>
      </c>
    </row>
    <row r="17" spans="1:3" s="145" customFormat="1" ht="15" customHeight="1">
      <c r="A17" s="151">
        <v>2010305</v>
      </c>
      <c r="B17" s="152" t="s">
        <v>102</v>
      </c>
      <c r="C17" s="154">
        <v>270</v>
      </c>
    </row>
    <row r="18" spans="1:3" s="145" customFormat="1" ht="15" customHeight="1">
      <c r="A18" s="151">
        <v>2010308</v>
      </c>
      <c r="B18" s="152" t="s">
        <v>103</v>
      </c>
      <c r="C18" s="154">
        <v>430</v>
      </c>
    </row>
    <row r="19" spans="1:3" s="145" customFormat="1" ht="15" customHeight="1">
      <c r="A19" s="151">
        <v>2010350</v>
      </c>
      <c r="B19" s="152" t="s">
        <v>104</v>
      </c>
      <c r="C19" s="154">
        <v>1980</v>
      </c>
    </row>
    <row r="20" spans="1:3" s="145" customFormat="1" ht="15" customHeight="1">
      <c r="A20" s="151">
        <v>2010399</v>
      </c>
      <c r="B20" s="152" t="s">
        <v>105</v>
      </c>
      <c r="C20" s="154">
        <v>450</v>
      </c>
    </row>
    <row r="21" spans="1:3" s="145" customFormat="1" ht="15" customHeight="1">
      <c r="A21" s="151">
        <v>20104</v>
      </c>
      <c r="B21" s="152" t="s">
        <v>106</v>
      </c>
      <c r="C21" s="153">
        <f>SUM(C22:C27)</f>
        <v>1500</v>
      </c>
    </row>
    <row r="22" spans="1:3" s="145" customFormat="1" ht="15" customHeight="1">
      <c r="A22" s="151">
        <v>2010401</v>
      </c>
      <c r="B22" s="152" t="s">
        <v>94</v>
      </c>
      <c r="C22" s="154">
        <v>410</v>
      </c>
    </row>
    <row r="23" spans="1:3" s="145" customFormat="1" ht="15" customHeight="1">
      <c r="A23" s="151">
        <v>2010402</v>
      </c>
      <c r="B23" s="152" t="s">
        <v>95</v>
      </c>
      <c r="C23" s="154">
        <v>290</v>
      </c>
    </row>
    <row r="24" spans="1:3" s="145" customFormat="1" ht="15" customHeight="1">
      <c r="A24" s="151">
        <v>2010404</v>
      </c>
      <c r="B24" s="152" t="s">
        <v>107</v>
      </c>
      <c r="C24" s="154">
        <v>60</v>
      </c>
    </row>
    <row r="25" spans="1:3" s="145" customFormat="1" ht="15" customHeight="1">
      <c r="A25" s="151">
        <v>2010406</v>
      </c>
      <c r="B25" s="152" t="s">
        <v>108</v>
      </c>
      <c r="C25" s="154">
        <v>80</v>
      </c>
    </row>
    <row r="26" spans="1:3" s="145" customFormat="1" ht="15" customHeight="1">
      <c r="A26" s="151">
        <v>2010408</v>
      </c>
      <c r="B26" s="152" t="s">
        <v>109</v>
      </c>
      <c r="C26" s="154">
        <v>540</v>
      </c>
    </row>
    <row r="27" spans="1:3" s="145" customFormat="1" ht="15" customHeight="1">
      <c r="A27" s="151">
        <v>2010499</v>
      </c>
      <c r="B27" s="152" t="s">
        <v>110</v>
      </c>
      <c r="C27" s="154">
        <v>120</v>
      </c>
    </row>
    <row r="28" spans="1:3" s="145" customFormat="1" ht="15" customHeight="1">
      <c r="A28" s="151">
        <v>20105</v>
      </c>
      <c r="B28" s="152" t="s">
        <v>111</v>
      </c>
      <c r="C28" s="153">
        <f>SUM(C29:C31)</f>
        <v>810</v>
      </c>
    </row>
    <row r="29" spans="1:3" s="145" customFormat="1" ht="15" customHeight="1">
      <c r="A29" s="151">
        <v>2010501</v>
      </c>
      <c r="B29" s="152" t="s">
        <v>94</v>
      </c>
      <c r="C29" s="154">
        <v>460</v>
      </c>
    </row>
    <row r="30" spans="1:3" s="145" customFormat="1" ht="15" customHeight="1">
      <c r="A30" s="151">
        <v>2010507</v>
      </c>
      <c r="B30" s="152" t="s">
        <v>112</v>
      </c>
      <c r="C30" s="154">
        <v>170</v>
      </c>
    </row>
    <row r="31" spans="1:3" s="145" customFormat="1" ht="15" customHeight="1">
      <c r="A31" s="151">
        <v>2010508</v>
      </c>
      <c r="B31" s="152" t="s">
        <v>113</v>
      </c>
      <c r="C31" s="154">
        <v>180</v>
      </c>
    </row>
    <row r="32" spans="1:3" s="145" customFormat="1" ht="15" customHeight="1">
      <c r="A32" s="151">
        <v>20106</v>
      </c>
      <c r="B32" s="152" t="s">
        <v>114</v>
      </c>
      <c r="C32" s="153">
        <f>SUM(C33:C37)</f>
        <v>3960</v>
      </c>
    </row>
    <row r="33" spans="1:3" s="145" customFormat="1" ht="15" customHeight="1">
      <c r="A33" s="151">
        <v>2010601</v>
      </c>
      <c r="B33" s="152" t="s">
        <v>94</v>
      </c>
      <c r="C33" s="154">
        <v>420</v>
      </c>
    </row>
    <row r="34" spans="1:3" s="145" customFormat="1" ht="15" customHeight="1">
      <c r="A34" s="151">
        <v>2010602</v>
      </c>
      <c r="B34" s="152" t="s">
        <v>95</v>
      </c>
      <c r="C34" s="154">
        <v>490</v>
      </c>
    </row>
    <row r="35" spans="1:3" s="145" customFormat="1" ht="15" customHeight="1">
      <c r="A35" s="151">
        <v>2010603</v>
      </c>
      <c r="B35" s="152" t="s">
        <v>100</v>
      </c>
      <c r="C35" s="154"/>
    </row>
    <row r="36" spans="1:3" s="145" customFormat="1" ht="15" customHeight="1">
      <c r="A36" s="151">
        <v>2010650</v>
      </c>
      <c r="B36" s="152" t="s">
        <v>104</v>
      </c>
      <c r="C36" s="154">
        <v>2990</v>
      </c>
    </row>
    <row r="37" spans="1:3" s="145" customFormat="1" ht="15" customHeight="1">
      <c r="A37" s="151">
        <v>2010699</v>
      </c>
      <c r="B37" s="152" t="s">
        <v>115</v>
      </c>
      <c r="C37" s="154">
        <v>60</v>
      </c>
    </row>
    <row r="38" spans="1:3" s="145" customFormat="1" ht="15" customHeight="1">
      <c r="A38" s="151">
        <v>20107</v>
      </c>
      <c r="B38" s="152" t="s">
        <v>116</v>
      </c>
      <c r="C38" s="153">
        <f>SUM(C39:C39)</f>
        <v>890</v>
      </c>
    </row>
    <row r="39" spans="1:3" s="145" customFormat="1" ht="15" customHeight="1">
      <c r="A39" s="151">
        <v>2010799</v>
      </c>
      <c r="B39" s="152" t="s">
        <v>117</v>
      </c>
      <c r="C39" s="154">
        <v>890</v>
      </c>
    </row>
    <row r="40" spans="1:3" s="145" customFormat="1" ht="15" customHeight="1">
      <c r="A40" s="151">
        <v>20108</v>
      </c>
      <c r="B40" s="152" t="s">
        <v>118</v>
      </c>
      <c r="C40" s="153">
        <f>SUM(C41:C42)</f>
        <v>570</v>
      </c>
    </row>
    <row r="41" spans="1:3" s="145" customFormat="1" ht="15" customHeight="1">
      <c r="A41" s="151">
        <v>2010801</v>
      </c>
      <c r="B41" s="152" t="s">
        <v>94</v>
      </c>
      <c r="C41" s="154">
        <v>480</v>
      </c>
    </row>
    <row r="42" spans="1:3" s="145" customFormat="1" ht="15" customHeight="1">
      <c r="A42" s="151">
        <v>2010802</v>
      </c>
      <c r="B42" s="152" t="s">
        <v>95</v>
      </c>
      <c r="C42" s="154">
        <v>90</v>
      </c>
    </row>
    <row r="43" spans="1:3" s="145" customFormat="1" ht="15" customHeight="1">
      <c r="A43" s="151">
        <v>20110</v>
      </c>
      <c r="B43" s="152" t="s">
        <v>119</v>
      </c>
      <c r="C43" s="153">
        <f>SUM(C44:C45)</f>
        <v>420</v>
      </c>
    </row>
    <row r="44" spans="1:3" s="145" customFormat="1" ht="15" customHeight="1">
      <c r="A44" s="151">
        <v>2011001</v>
      </c>
      <c r="B44" s="152" t="s">
        <v>94</v>
      </c>
      <c r="C44" s="154">
        <v>380</v>
      </c>
    </row>
    <row r="45" spans="1:3" s="145" customFormat="1" ht="15" customHeight="1">
      <c r="A45" s="151">
        <v>2011002</v>
      </c>
      <c r="B45" s="152" t="s">
        <v>95</v>
      </c>
      <c r="C45" s="154">
        <v>40</v>
      </c>
    </row>
    <row r="46" spans="1:3" s="145" customFormat="1" ht="15" customHeight="1">
      <c r="A46" s="151">
        <v>20111</v>
      </c>
      <c r="B46" s="152" t="s">
        <v>120</v>
      </c>
      <c r="C46" s="153">
        <f>SUM(C47:C48)</f>
        <v>1660</v>
      </c>
    </row>
    <row r="47" spans="1:3" s="145" customFormat="1" ht="15" customHeight="1">
      <c r="A47" s="151">
        <v>2011101</v>
      </c>
      <c r="B47" s="152" t="s">
        <v>94</v>
      </c>
      <c r="C47" s="154">
        <v>1540</v>
      </c>
    </row>
    <row r="48" spans="1:3" s="145" customFormat="1" ht="15" customHeight="1">
      <c r="A48" s="151">
        <v>2011102</v>
      </c>
      <c r="B48" s="152" t="s">
        <v>95</v>
      </c>
      <c r="C48" s="154">
        <v>120</v>
      </c>
    </row>
    <row r="49" spans="1:3" s="145" customFormat="1" ht="15" customHeight="1">
      <c r="A49" s="151">
        <v>20113</v>
      </c>
      <c r="B49" s="152" t="s">
        <v>121</v>
      </c>
      <c r="C49" s="153">
        <f>SUM(C50:C53)</f>
        <v>9100</v>
      </c>
    </row>
    <row r="50" spans="1:3" s="145" customFormat="1" ht="15" customHeight="1">
      <c r="A50" s="151">
        <v>2011301</v>
      </c>
      <c r="B50" s="152" t="s">
        <v>94</v>
      </c>
      <c r="C50" s="153">
        <v>580</v>
      </c>
    </row>
    <row r="51" spans="1:3" s="145" customFormat="1" ht="15" customHeight="1">
      <c r="A51" s="151">
        <v>2011302</v>
      </c>
      <c r="B51" s="152" t="s">
        <v>95</v>
      </c>
      <c r="C51" s="154">
        <v>280</v>
      </c>
    </row>
    <row r="52" spans="1:3" s="145" customFormat="1" ht="15" customHeight="1">
      <c r="A52" s="151">
        <v>2011308</v>
      </c>
      <c r="B52" s="152" t="s">
        <v>122</v>
      </c>
      <c r="C52" s="154">
        <v>7930</v>
      </c>
    </row>
    <row r="53" spans="1:3" s="145" customFormat="1" ht="15" customHeight="1">
      <c r="A53" s="151">
        <v>2011399</v>
      </c>
      <c r="B53" s="152" t="s">
        <v>123</v>
      </c>
      <c r="C53" s="154">
        <v>310</v>
      </c>
    </row>
    <row r="54" spans="1:3" s="145" customFormat="1" ht="15" customHeight="1">
      <c r="A54" s="151">
        <v>20115</v>
      </c>
      <c r="B54" s="152" t="s">
        <v>124</v>
      </c>
      <c r="C54" s="153">
        <f>SUM(C55:C59)</f>
        <v>2310</v>
      </c>
    </row>
    <row r="55" spans="1:3" s="145" customFormat="1" ht="15" customHeight="1">
      <c r="A55" s="151">
        <v>2011501</v>
      </c>
      <c r="B55" s="152" t="s">
        <v>94</v>
      </c>
      <c r="C55" s="154">
        <v>1790</v>
      </c>
    </row>
    <row r="56" spans="1:3" s="145" customFormat="1" ht="15" customHeight="1">
      <c r="A56" s="151">
        <v>2011504</v>
      </c>
      <c r="B56" s="152" t="s">
        <v>125</v>
      </c>
      <c r="C56" s="154">
        <v>350</v>
      </c>
    </row>
    <row r="57" spans="1:3" s="145" customFormat="1" ht="15" customHeight="1">
      <c r="A57" s="151">
        <v>2011505</v>
      </c>
      <c r="B57" s="152" t="s">
        <v>126</v>
      </c>
      <c r="C57" s="154">
        <v>70</v>
      </c>
    </row>
    <row r="58" spans="1:3" s="145" customFormat="1" ht="15" customHeight="1">
      <c r="A58" s="151">
        <v>2011506</v>
      </c>
      <c r="B58" s="152" t="s">
        <v>127</v>
      </c>
      <c r="C58" s="154">
        <v>10</v>
      </c>
    </row>
    <row r="59" spans="1:3" s="145" customFormat="1" ht="15" customHeight="1">
      <c r="A59" s="151">
        <v>2011599</v>
      </c>
      <c r="B59" s="152" t="s">
        <v>128</v>
      </c>
      <c r="C59" s="154">
        <v>90</v>
      </c>
    </row>
    <row r="60" spans="1:3" s="145" customFormat="1" ht="15" customHeight="1">
      <c r="A60" s="151">
        <v>20117</v>
      </c>
      <c r="B60" s="152" t="s">
        <v>129</v>
      </c>
      <c r="C60" s="153">
        <f>SUM(C61:C64)</f>
        <v>910</v>
      </c>
    </row>
    <row r="61" spans="1:3" s="145" customFormat="1" ht="15" customHeight="1">
      <c r="A61" s="151">
        <v>2011701</v>
      </c>
      <c r="B61" s="152" t="s">
        <v>94</v>
      </c>
      <c r="C61" s="154">
        <v>480</v>
      </c>
    </row>
    <row r="62" spans="1:3" s="145" customFormat="1" ht="15" customHeight="1">
      <c r="A62" s="151">
        <v>2011706</v>
      </c>
      <c r="B62" s="152" t="s">
        <v>130</v>
      </c>
      <c r="C62" s="154">
        <v>190</v>
      </c>
    </row>
    <row r="63" spans="1:3" s="145" customFormat="1" ht="15" customHeight="1">
      <c r="A63" s="151">
        <v>2011707</v>
      </c>
      <c r="B63" s="152" t="s">
        <v>131</v>
      </c>
      <c r="C63" s="154">
        <v>130</v>
      </c>
    </row>
    <row r="64" spans="1:3" s="145" customFormat="1" ht="15" customHeight="1">
      <c r="A64" s="151">
        <v>2011799</v>
      </c>
      <c r="B64" s="152" t="s">
        <v>132</v>
      </c>
      <c r="C64" s="154">
        <v>110</v>
      </c>
    </row>
    <row r="65" spans="1:3" s="145" customFormat="1" ht="15" customHeight="1">
      <c r="A65" s="151">
        <v>20123</v>
      </c>
      <c r="B65" s="152" t="s">
        <v>133</v>
      </c>
      <c r="C65" s="153">
        <f>SUM(C66)</f>
        <v>10</v>
      </c>
    </row>
    <row r="66" spans="1:3" s="145" customFormat="1" ht="15" customHeight="1">
      <c r="A66" s="151">
        <v>2012399</v>
      </c>
      <c r="B66" s="152" t="s">
        <v>134</v>
      </c>
      <c r="C66" s="154">
        <v>10</v>
      </c>
    </row>
    <row r="67" spans="1:3" s="145" customFormat="1" ht="15" customHeight="1">
      <c r="A67" s="151">
        <v>20124</v>
      </c>
      <c r="B67" s="152" t="s">
        <v>135</v>
      </c>
      <c r="C67" s="153">
        <f>SUM(C68)</f>
        <v>30</v>
      </c>
    </row>
    <row r="68" spans="1:3" s="145" customFormat="1" ht="15" customHeight="1">
      <c r="A68" s="151">
        <v>2012499</v>
      </c>
      <c r="B68" s="152" t="s">
        <v>136</v>
      </c>
      <c r="C68" s="154">
        <v>30</v>
      </c>
    </row>
    <row r="69" spans="1:3" s="145" customFormat="1" ht="15" customHeight="1">
      <c r="A69" s="151">
        <v>20126</v>
      </c>
      <c r="B69" s="152" t="s">
        <v>137</v>
      </c>
      <c r="C69" s="153">
        <f>SUM(C70:C71)</f>
        <v>240</v>
      </c>
    </row>
    <row r="70" spans="1:3" s="145" customFormat="1" ht="15" customHeight="1">
      <c r="A70" s="151">
        <v>2012604</v>
      </c>
      <c r="B70" s="152" t="s">
        <v>138</v>
      </c>
      <c r="C70" s="154">
        <v>210</v>
      </c>
    </row>
    <row r="71" spans="1:3" s="145" customFormat="1" ht="15" customHeight="1">
      <c r="A71" s="151">
        <v>2012699</v>
      </c>
      <c r="B71" s="152" t="s">
        <v>139</v>
      </c>
      <c r="C71" s="154">
        <v>30</v>
      </c>
    </row>
    <row r="72" spans="1:3" s="145" customFormat="1" ht="15" customHeight="1">
      <c r="A72" s="151">
        <v>20128</v>
      </c>
      <c r="B72" s="152" t="s">
        <v>140</v>
      </c>
      <c r="C72" s="153">
        <f>SUM(C74:C75)</f>
        <v>200</v>
      </c>
    </row>
    <row r="73" spans="1:3" s="145" customFormat="1" ht="15" customHeight="1">
      <c r="A73" s="151">
        <v>2012801</v>
      </c>
      <c r="B73" s="152" t="s">
        <v>94</v>
      </c>
      <c r="C73" s="153">
        <v>150</v>
      </c>
    </row>
    <row r="74" spans="1:3" s="145" customFormat="1" ht="15" customHeight="1">
      <c r="A74" s="151">
        <v>2012802</v>
      </c>
      <c r="B74" s="152" t="s">
        <v>95</v>
      </c>
      <c r="C74" s="154">
        <v>90</v>
      </c>
    </row>
    <row r="75" spans="1:3" s="145" customFormat="1" ht="15" customHeight="1">
      <c r="A75" s="151">
        <v>2012899</v>
      </c>
      <c r="B75" s="152" t="s">
        <v>141</v>
      </c>
      <c r="C75" s="154">
        <v>110</v>
      </c>
    </row>
    <row r="76" spans="1:3" s="145" customFormat="1" ht="15" customHeight="1">
      <c r="A76" s="151">
        <v>20129</v>
      </c>
      <c r="B76" s="152" t="s">
        <v>142</v>
      </c>
      <c r="C76" s="153">
        <f>SUM(C77:C79)</f>
        <v>600</v>
      </c>
    </row>
    <row r="77" spans="1:3" s="145" customFormat="1" ht="15" customHeight="1">
      <c r="A77" s="151">
        <v>2012901</v>
      </c>
      <c r="B77" s="152" t="s">
        <v>94</v>
      </c>
      <c r="C77" s="154">
        <v>130</v>
      </c>
    </row>
    <row r="78" spans="1:3" s="145" customFormat="1" ht="15" customHeight="1">
      <c r="A78" s="151">
        <v>2012902</v>
      </c>
      <c r="B78" s="152" t="s">
        <v>95</v>
      </c>
      <c r="C78" s="154">
        <v>410</v>
      </c>
    </row>
    <row r="79" spans="1:3" s="145" customFormat="1" ht="15" customHeight="1">
      <c r="A79" s="151">
        <v>2012999</v>
      </c>
      <c r="B79" s="152" t="s">
        <v>143</v>
      </c>
      <c r="C79" s="154">
        <v>60</v>
      </c>
    </row>
    <row r="80" spans="1:3" s="145" customFormat="1" ht="15" customHeight="1">
      <c r="A80" s="151">
        <v>20131</v>
      </c>
      <c r="B80" s="152" t="s">
        <v>144</v>
      </c>
      <c r="C80" s="153">
        <f>SUM(C81:C86)</f>
        <v>7300</v>
      </c>
    </row>
    <row r="81" spans="1:3" s="145" customFormat="1" ht="15" customHeight="1">
      <c r="A81" s="151">
        <v>2013101</v>
      </c>
      <c r="B81" s="152" t="s">
        <v>94</v>
      </c>
      <c r="C81" s="154">
        <v>470</v>
      </c>
    </row>
    <row r="82" spans="1:3" s="145" customFormat="1" ht="15" customHeight="1">
      <c r="A82" s="151">
        <v>2013102</v>
      </c>
      <c r="B82" s="152" t="s">
        <v>95</v>
      </c>
      <c r="C82" s="154">
        <v>530</v>
      </c>
    </row>
    <row r="83" spans="1:3" s="145" customFormat="1" ht="15" customHeight="1">
      <c r="A83" s="151">
        <v>2013103</v>
      </c>
      <c r="B83" s="152" t="s">
        <v>100</v>
      </c>
      <c r="C83" s="154">
        <v>2400</v>
      </c>
    </row>
    <row r="84" spans="1:3" s="145" customFormat="1" ht="15" customHeight="1">
      <c r="A84" s="151">
        <v>2013105</v>
      </c>
      <c r="B84" s="152" t="s">
        <v>145</v>
      </c>
      <c r="C84" s="154">
        <v>3200</v>
      </c>
    </row>
    <row r="85" spans="1:3" s="145" customFormat="1" ht="15" customHeight="1">
      <c r="A85" s="151">
        <v>2013150</v>
      </c>
      <c r="B85" s="152" t="s">
        <v>104</v>
      </c>
      <c r="C85" s="154">
        <v>500</v>
      </c>
    </row>
    <row r="86" spans="1:3" s="145" customFormat="1" ht="15" customHeight="1">
      <c r="A86" s="151">
        <v>2013199</v>
      </c>
      <c r="B86" s="152" t="s">
        <v>146</v>
      </c>
      <c r="C86" s="154">
        <v>200</v>
      </c>
    </row>
    <row r="87" spans="1:3" s="145" customFormat="1" ht="15" customHeight="1">
      <c r="A87" s="151">
        <v>20132</v>
      </c>
      <c r="B87" s="152" t="s">
        <v>147</v>
      </c>
      <c r="C87" s="153">
        <f>SUM(C88:C89)</f>
        <v>550</v>
      </c>
    </row>
    <row r="88" spans="1:3" s="145" customFormat="1" ht="15" customHeight="1">
      <c r="A88" s="151">
        <v>2013201</v>
      </c>
      <c r="B88" s="152" t="s">
        <v>94</v>
      </c>
      <c r="C88" s="154">
        <v>410</v>
      </c>
    </row>
    <row r="89" spans="1:3" s="145" customFormat="1" ht="15" customHeight="1">
      <c r="A89" s="151">
        <v>2013299</v>
      </c>
      <c r="B89" s="152" t="s">
        <v>148</v>
      </c>
      <c r="C89" s="154">
        <v>140</v>
      </c>
    </row>
    <row r="90" spans="1:3" s="145" customFormat="1" ht="15" customHeight="1">
      <c r="A90" s="151">
        <v>20133</v>
      </c>
      <c r="B90" s="152" t="s">
        <v>149</v>
      </c>
      <c r="C90" s="153">
        <f>SUM(C91:C93)</f>
        <v>2260</v>
      </c>
    </row>
    <row r="91" spans="1:3" s="145" customFormat="1" ht="15" customHeight="1">
      <c r="A91" s="151">
        <v>2013301</v>
      </c>
      <c r="B91" s="152" t="s">
        <v>94</v>
      </c>
      <c r="C91" s="154">
        <v>100</v>
      </c>
    </row>
    <row r="92" spans="1:3" s="145" customFormat="1" ht="15" customHeight="1">
      <c r="A92" s="151">
        <v>2013350</v>
      </c>
      <c r="B92" s="152" t="s">
        <v>104</v>
      </c>
      <c r="C92" s="154">
        <v>60</v>
      </c>
    </row>
    <row r="93" spans="1:3" s="145" customFormat="1" ht="15" customHeight="1">
      <c r="A93" s="151">
        <v>2013399</v>
      </c>
      <c r="B93" s="152" t="s">
        <v>150</v>
      </c>
      <c r="C93" s="154">
        <v>2100</v>
      </c>
    </row>
    <row r="94" spans="1:3" s="145" customFormat="1" ht="15" customHeight="1">
      <c r="A94" s="151">
        <v>20134</v>
      </c>
      <c r="B94" s="152" t="s">
        <v>151</v>
      </c>
      <c r="C94" s="153">
        <f>SUM(C95:C96)</f>
        <v>170</v>
      </c>
    </row>
    <row r="95" spans="1:3" s="145" customFormat="1" ht="15" customHeight="1">
      <c r="A95" s="151">
        <v>2013401</v>
      </c>
      <c r="B95" s="152" t="s">
        <v>94</v>
      </c>
      <c r="C95" s="154">
        <v>80</v>
      </c>
    </row>
    <row r="96" spans="1:3" s="145" customFormat="1" ht="15" customHeight="1">
      <c r="A96" s="151">
        <v>2013402</v>
      </c>
      <c r="B96" s="152" t="s">
        <v>95</v>
      </c>
      <c r="C96" s="154">
        <v>90</v>
      </c>
    </row>
    <row r="97" spans="1:3" s="145" customFormat="1" ht="15" customHeight="1">
      <c r="A97" s="151">
        <v>20136</v>
      </c>
      <c r="B97" s="152" t="s">
        <v>152</v>
      </c>
      <c r="C97" s="153">
        <f>SUM(C98:C100)</f>
        <v>2740</v>
      </c>
    </row>
    <row r="98" spans="1:3" s="145" customFormat="1" ht="15" customHeight="1">
      <c r="A98" s="151">
        <v>2013601</v>
      </c>
      <c r="B98" s="152" t="s">
        <v>94</v>
      </c>
      <c r="C98" s="154">
        <v>550</v>
      </c>
    </row>
    <row r="99" spans="1:3" s="145" customFormat="1" ht="15" customHeight="1">
      <c r="A99" s="151">
        <v>2013602</v>
      </c>
      <c r="B99" s="152" t="s">
        <v>95</v>
      </c>
      <c r="C99" s="154">
        <v>320</v>
      </c>
    </row>
    <row r="100" spans="1:3" s="145" customFormat="1" ht="15" customHeight="1">
      <c r="A100" s="151">
        <v>2013699</v>
      </c>
      <c r="B100" s="152" t="s">
        <v>153</v>
      </c>
      <c r="C100" s="154">
        <v>1870</v>
      </c>
    </row>
    <row r="101" spans="1:3" s="145" customFormat="1" ht="15" customHeight="1">
      <c r="A101" s="151">
        <v>20199</v>
      </c>
      <c r="B101" s="152" t="s">
        <v>154</v>
      </c>
      <c r="C101" s="153">
        <f>SUM(C102:C102)</f>
        <v>1100</v>
      </c>
    </row>
    <row r="102" spans="1:3" s="145" customFormat="1" ht="15" customHeight="1">
      <c r="A102" s="151">
        <v>2019999</v>
      </c>
      <c r="B102" s="152" t="s">
        <v>155</v>
      </c>
      <c r="C102" s="154">
        <v>1100</v>
      </c>
    </row>
    <row r="103" spans="1:3" s="145" customFormat="1" ht="15" customHeight="1">
      <c r="A103" s="151">
        <v>204</v>
      </c>
      <c r="B103" s="152" t="s">
        <v>156</v>
      </c>
      <c r="C103" s="153">
        <f>C104+C106+C117+C120+C123</f>
        <v>37800</v>
      </c>
    </row>
    <row r="104" spans="1:3" s="145" customFormat="1" ht="15" customHeight="1">
      <c r="A104" s="151">
        <v>20401</v>
      </c>
      <c r="B104" s="152" t="s">
        <v>157</v>
      </c>
      <c r="C104" s="153">
        <f>SUM(C105)</f>
        <v>1900</v>
      </c>
    </row>
    <row r="105" spans="1:3" s="145" customFormat="1" ht="15" customHeight="1">
      <c r="A105" s="151">
        <v>2040103</v>
      </c>
      <c r="B105" s="152" t="s">
        <v>158</v>
      </c>
      <c r="C105" s="154">
        <v>1900</v>
      </c>
    </row>
    <row r="106" spans="1:3" s="145" customFormat="1" ht="15" customHeight="1">
      <c r="A106" s="151">
        <v>20402</v>
      </c>
      <c r="B106" s="152" t="s">
        <v>159</v>
      </c>
      <c r="C106" s="153">
        <f>SUM(C107:C116)</f>
        <v>25420</v>
      </c>
    </row>
    <row r="107" spans="1:3" s="145" customFormat="1" ht="15" customHeight="1">
      <c r="A107" s="151">
        <v>2040201</v>
      </c>
      <c r="B107" s="152" t="s">
        <v>94</v>
      </c>
      <c r="C107" s="154">
        <v>7100</v>
      </c>
    </row>
    <row r="108" spans="1:3" s="145" customFormat="1" ht="15" customHeight="1">
      <c r="A108" s="151">
        <v>2040204</v>
      </c>
      <c r="B108" s="152" t="s">
        <v>160</v>
      </c>
      <c r="C108" s="154">
        <v>3030</v>
      </c>
    </row>
    <row r="109" spans="1:3" s="145" customFormat="1" ht="15" customHeight="1">
      <c r="A109" s="151">
        <v>2040211</v>
      </c>
      <c r="B109" s="152" t="s">
        <v>161</v>
      </c>
      <c r="C109" s="154">
        <v>800</v>
      </c>
    </row>
    <row r="110" spans="1:3" s="145" customFormat="1" ht="15" customHeight="1">
      <c r="A110" s="151">
        <v>2040212</v>
      </c>
      <c r="B110" s="152" t="s">
        <v>162</v>
      </c>
      <c r="C110" s="154">
        <v>380</v>
      </c>
    </row>
    <row r="111" spans="1:3" s="145" customFormat="1" ht="15" customHeight="1">
      <c r="A111" s="151">
        <v>2040215</v>
      </c>
      <c r="B111" s="152" t="s">
        <v>163</v>
      </c>
      <c r="C111" s="154">
        <v>60</v>
      </c>
    </row>
    <row r="112" spans="1:3" s="145" customFormat="1" ht="15" customHeight="1">
      <c r="A112" s="151">
        <v>2040219</v>
      </c>
      <c r="B112" s="152" t="s">
        <v>164</v>
      </c>
      <c r="C112" s="154">
        <v>1050</v>
      </c>
    </row>
    <row r="113" spans="1:3" s="145" customFormat="1" ht="15" customHeight="1">
      <c r="A113" s="151">
        <v>2040217</v>
      </c>
      <c r="B113" s="152" t="s">
        <v>165</v>
      </c>
      <c r="C113" s="154">
        <v>800</v>
      </c>
    </row>
    <row r="114" spans="1:3" s="145" customFormat="1" ht="15" customHeight="1">
      <c r="A114" s="151">
        <v>2040218</v>
      </c>
      <c r="B114" s="152" t="s">
        <v>166</v>
      </c>
      <c r="C114" s="154">
        <v>200</v>
      </c>
    </row>
    <row r="115" spans="1:3" s="145" customFormat="1" ht="15" customHeight="1">
      <c r="A115" s="151">
        <v>2040250</v>
      </c>
      <c r="B115" s="152" t="s">
        <v>104</v>
      </c>
      <c r="C115" s="154">
        <v>8600</v>
      </c>
    </row>
    <row r="116" spans="1:3" s="145" customFormat="1" ht="15" customHeight="1">
      <c r="A116" s="151">
        <v>2040299</v>
      </c>
      <c r="B116" s="152" t="s">
        <v>167</v>
      </c>
      <c r="C116" s="154">
        <v>3400</v>
      </c>
    </row>
    <row r="117" spans="1:3" s="145" customFormat="1" ht="15" customHeight="1">
      <c r="A117" s="151">
        <v>20404</v>
      </c>
      <c r="B117" s="152" t="s">
        <v>168</v>
      </c>
      <c r="C117" s="153">
        <f>SUM(C118:C119)</f>
        <v>2660</v>
      </c>
    </row>
    <row r="118" spans="1:3" s="145" customFormat="1" ht="15" customHeight="1">
      <c r="A118" s="151">
        <v>2040401</v>
      </c>
      <c r="B118" s="152" t="s">
        <v>94</v>
      </c>
      <c r="C118" s="154">
        <v>1670</v>
      </c>
    </row>
    <row r="119" spans="1:3" s="145" customFormat="1" ht="15" customHeight="1">
      <c r="A119" s="151">
        <v>2040402</v>
      </c>
      <c r="B119" s="152" t="s">
        <v>95</v>
      </c>
      <c r="C119" s="154">
        <v>990</v>
      </c>
    </row>
    <row r="120" spans="1:3" s="145" customFormat="1" ht="15" customHeight="1">
      <c r="A120" s="151">
        <v>20405</v>
      </c>
      <c r="B120" s="152" t="s">
        <v>169</v>
      </c>
      <c r="C120" s="153">
        <f>SUM(C121:C122)</f>
        <v>6400</v>
      </c>
    </row>
    <row r="121" spans="1:3" s="145" customFormat="1" ht="15" customHeight="1">
      <c r="A121" s="151">
        <v>2040501</v>
      </c>
      <c r="B121" s="152" t="s">
        <v>94</v>
      </c>
      <c r="C121" s="154">
        <v>3300</v>
      </c>
    </row>
    <row r="122" spans="1:3" s="145" customFormat="1" ht="15" customHeight="1">
      <c r="A122" s="151">
        <v>2040502</v>
      </c>
      <c r="B122" s="152" t="s">
        <v>95</v>
      </c>
      <c r="C122" s="154">
        <v>3100</v>
      </c>
    </row>
    <row r="123" spans="1:3" s="145" customFormat="1" ht="15" customHeight="1">
      <c r="A123" s="151">
        <v>20406</v>
      </c>
      <c r="B123" s="152" t="s">
        <v>170</v>
      </c>
      <c r="C123" s="153">
        <f>SUM(C124:C125)</f>
        <v>1420</v>
      </c>
    </row>
    <row r="124" spans="1:3" s="145" customFormat="1" ht="15" customHeight="1">
      <c r="A124" s="151">
        <v>2040601</v>
      </c>
      <c r="B124" s="152" t="s">
        <v>94</v>
      </c>
      <c r="C124" s="154">
        <v>490</v>
      </c>
    </row>
    <row r="125" spans="1:3" s="145" customFormat="1" ht="15" customHeight="1">
      <c r="A125" s="151">
        <v>2040602</v>
      </c>
      <c r="B125" s="152" t="s">
        <v>95</v>
      </c>
      <c r="C125" s="154">
        <v>930</v>
      </c>
    </row>
    <row r="126" spans="1:3" s="145" customFormat="1" ht="15" customHeight="1">
      <c r="A126" s="151">
        <v>205</v>
      </c>
      <c r="B126" s="152" t="s">
        <v>171</v>
      </c>
      <c r="C126" s="153">
        <f>C127+C130+C136+C139+C141+C144</f>
        <v>174000</v>
      </c>
    </row>
    <row r="127" spans="1:3" s="145" customFormat="1" ht="15" customHeight="1">
      <c r="A127" s="151">
        <v>20501</v>
      </c>
      <c r="B127" s="152" t="s">
        <v>172</v>
      </c>
      <c r="C127" s="153">
        <f>SUM(C128:C129)</f>
        <v>800</v>
      </c>
    </row>
    <row r="128" spans="1:3" s="145" customFormat="1" ht="15" customHeight="1">
      <c r="A128" s="151">
        <v>2050101</v>
      </c>
      <c r="B128" s="152" t="s">
        <v>94</v>
      </c>
      <c r="C128" s="154">
        <v>280</v>
      </c>
    </row>
    <row r="129" spans="1:3" s="145" customFormat="1" ht="15" customHeight="1">
      <c r="A129" s="151">
        <v>2050199</v>
      </c>
      <c r="B129" s="152" t="s">
        <v>173</v>
      </c>
      <c r="C129" s="154">
        <v>520</v>
      </c>
    </row>
    <row r="130" spans="1:3" s="145" customFormat="1" ht="15" customHeight="1">
      <c r="A130" s="151">
        <v>20502</v>
      </c>
      <c r="B130" s="152" t="s">
        <v>174</v>
      </c>
      <c r="C130" s="153">
        <f>SUM(C131:C135)</f>
        <v>137250</v>
      </c>
    </row>
    <row r="131" spans="1:3" s="145" customFormat="1" ht="15" customHeight="1">
      <c r="A131" s="151">
        <v>2050201</v>
      </c>
      <c r="B131" s="152" t="s">
        <v>175</v>
      </c>
      <c r="C131" s="154">
        <v>20140</v>
      </c>
    </row>
    <row r="132" spans="1:3" s="145" customFormat="1" ht="15" customHeight="1">
      <c r="A132" s="151">
        <v>2050202</v>
      </c>
      <c r="B132" s="152" t="s">
        <v>176</v>
      </c>
      <c r="C132" s="154">
        <v>40100</v>
      </c>
    </row>
    <row r="133" spans="1:3" s="145" customFormat="1" ht="15" customHeight="1">
      <c r="A133" s="151">
        <v>2050203</v>
      </c>
      <c r="B133" s="152" t="s">
        <v>177</v>
      </c>
      <c r="C133" s="154">
        <v>39210</v>
      </c>
    </row>
    <row r="134" spans="1:3" s="145" customFormat="1" ht="15" customHeight="1">
      <c r="A134" s="151">
        <v>2050204</v>
      </c>
      <c r="B134" s="152" t="s">
        <v>178</v>
      </c>
      <c r="C134" s="154">
        <v>33500</v>
      </c>
    </row>
    <row r="135" spans="1:3" s="145" customFormat="1" ht="15" customHeight="1">
      <c r="A135" s="151">
        <v>2050299</v>
      </c>
      <c r="B135" s="152" t="s">
        <v>179</v>
      </c>
      <c r="C135" s="154">
        <v>4300</v>
      </c>
    </row>
    <row r="136" spans="1:3" s="145" customFormat="1" ht="15" customHeight="1">
      <c r="A136" s="151">
        <v>20503</v>
      </c>
      <c r="B136" s="152" t="s">
        <v>180</v>
      </c>
      <c r="C136" s="153">
        <f>SUM(C137:C138)</f>
        <v>14750</v>
      </c>
    </row>
    <row r="137" spans="1:3" s="145" customFormat="1" ht="15" customHeight="1">
      <c r="A137" s="151">
        <v>2050304</v>
      </c>
      <c r="B137" s="152" t="s">
        <v>181</v>
      </c>
      <c r="C137" s="154">
        <v>10900</v>
      </c>
    </row>
    <row r="138" spans="1:3" s="145" customFormat="1" ht="15" customHeight="1">
      <c r="A138" s="151">
        <v>2050305</v>
      </c>
      <c r="B138" s="152" t="s">
        <v>182</v>
      </c>
      <c r="C138" s="154">
        <v>3850</v>
      </c>
    </row>
    <row r="139" spans="1:3" s="145" customFormat="1" ht="15" customHeight="1">
      <c r="A139" s="151">
        <v>20507</v>
      </c>
      <c r="B139" s="152" t="s">
        <v>183</v>
      </c>
      <c r="C139" s="153">
        <f>SUM(C140)</f>
        <v>700</v>
      </c>
    </row>
    <row r="140" spans="1:3" s="145" customFormat="1" ht="15" customHeight="1">
      <c r="A140" s="151">
        <v>2050701</v>
      </c>
      <c r="B140" s="152" t="s">
        <v>184</v>
      </c>
      <c r="C140" s="154">
        <v>700</v>
      </c>
    </row>
    <row r="141" spans="1:3" s="145" customFormat="1" ht="15" customHeight="1">
      <c r="A141" s="151">
        <v>20508</v>
      </c>
      <c r="B141" s="152" t="s">
        <v>185</v>
      </c>
      <c r="C141" s="153">
        <f>SUM(C142:C143)</f>
        <v>1100</v>
      </c>
    </row>
    <row r="142" spans="1:3" s="145" customFormat="1" ht="15" customHeight="1">
      <c r="A142" s="151">
        <v>2050801</v>
      </c>
      <c r="B142" s="152" t="s">
        <v>186</v>
      </c>
      <c r="C142" s="154">
        <v>900</v>
      </c>
    </row>
    <row r="143" spans="1:3" s="145" customFormat="1" ht="15" customHeight="1">
      <c r="A143" s="151">
        <v>2050802</v>
      </c>
      <c r="B143" s="152" t="s">
        <v>187</v>
      </c>
      <c r="C143" s="154">
        <v>200</v>
      </c>
    </row>
    <row r="144" spans="1:3" s="145" customFormat="1" ht="15" customHeight="1">
      <c r="A144" s="151">
        <v>20509</v>
      </c>
      <c r="B144" s="152" t="s">
        <v>188</v>
      </c>
      <c r="C144" s="153">
        <f>SUM(C145:C145)</f>
        <v>19400</v>
      </c>
    </row>
    <row r="145" spans="1:3" s="145" customFormat="1" ht="15" customHeight="1">
      <c r="A145" s="151">
        <v>2050999</v>
      </c>
      <c r="B145" s="152" t="s">
        <v>189</v>
      </c>
      <c r="C145" s="154">
        <v>19400</v>
      </c>
    </row>
    <row r="146" spans="1:3" s="145" customFormat="1" ht="15" customHeight="1">
      <c r="A146" s="151">
        <v>206</v>
      </c>
      <c r="B146" s="152" t="s">
        <v>190</v>
      </c>
      <c r="C146" s="153">
        <f>C147+C151</f>
        <v>18000</v>
      </c>
    </row>
    <row r="147" spans="1:3" s="145" customFormat="1" ht="15" customHeight="1">
      <c r="A147" s="151">
        <v>20601</v>
      </c>
      <c r="B147" s="152" t="s">
        <v>191</v>
      </c>
      <c r="C147" s="153">
        <f>SUM(C148:C150)</f>
        <v>1280</v>
      </c>
    </row>
    <row r="148" spans="1:3" s="145" customFormat="1" ht="15" customHeight="1">
      <c r="A148" s="151">
        <v>2060101</v>
      </c>
      <c r="B148" s="152" t="s">
        <v>94</v>
      </c>
      <c r="C148" s="154">
        <v>200</v>
      </c>
    </row>
    <row r="149" spans="1:3" s="145" customFormat="1" ht="15" customHeight="1">
      <c r="A149" s="151">
        <v>2060102</v>
      </c>
      <c r="B149" s="152" t="s">
        <v>95</v>
      </c>
      <c r="C149" s="154">
        <v>260</v>
      </c>
    </row>
    <row r="150" spans="1:3" s="145" customFormat="1" ht="15" customHeight="1">
      <c r="A150" s="151">
        <v>2060199</v>
      </c>
      <c r="B150" s="152" t="s">
        <v>192</v>
      </c>
      <c r="C150" s="154">
        <v>820</v>
      </c>
    </row>
    <row r="151" spans="1:3" s="145" customFormat="1" ht="15" customHeight="1">
      <c r="A151" s="151">
        <v>20699</v>
      </c>
      <c r="B151" s="152" t="s">
        <v>193</v>
      </c>
      <c r="C151" s="153">
        <f>SUM(C152)</f>
        <v>16720</v>
      </c>
    </row>
    <row r="152" spans="1:3" s="145" customFormat="1" ht="15" customHeight="1">
      <c r="A152" s="151">
        <v>2069999</v>
      </c>
      <c r="B152" s="152" t="s">
        <v>194</v>
      </c>
      <c r="C152" s="154">
        <v>16720</v>
      </c>
    </row>
    <row r="153" spans="1:3" s="145" customFormat="1" ht="15" customHeight="1">
      <c r="A153" s="151">
        <v>207</v>
      </c>
      <c r="B153" s="152" t="s">
        <v>195</v>
      </c>
      <c r="C153" s="153">
        <f>C154+C161+C166+C170+C175</f>
        <v>17200</v>
      </c>
    </row>
    <row r="154" spans="1:3" s="145" customFormat="1" ht="15" customHeight="1">
      <c r="A154" s="151">
        <v>20701</v>
      </c>
      <c r="B154" s="152" t="s">
        <v>196</v>
      </c>
      <c r="C154" s="153">
        <f>SUM(C155:C160)</f>
        <v>7080</v>
      </c>
    </row>
    <row r="155" spans="1:3" s="145" customFormat="1" ht="15" customHeight="1">
      <c r="A155" s="151">
        <v>2070101</v>
      </c>
      <c r="B155" s="152" t="s">
        <v>94</v>
      </c>
      <c r="C155" s="154">
        <v>940</v>
      </c>
    </row>
    <row r="156" spans="1:3" s="145" customFormat="1" ht="15" customHeight="1">
      <c r="A156" s="151">
        <v>2070102</v>
      </c>
      <c r="B156" s="152" t="s">
        <v>95</v>
      </c>
      <c r="C156" s="154">
        <v>3380</v>
      </c>
    </row>
    <row r="157" spans="1:3" s="145" customFormat="1" ht="15" customHeight="1">
      <c r="A157" s="151">
        <v>2070104</v>
      </c>
      <c r="B157" s="152" t="s">
        <v>197</v>
      </c>
      <c r="C157" s="154">
        <v>1580</v>
      </c>
    </row>
    <row r="158" spans="1:3" s="145" customFormat="1" ht="15" customHeight="1">
      <c r="A158" s="151">
        <v>2070107</v>
      </c>
      <c r="B158" s="152" t="s">
        <v>198</v>
      </c>
      <c r="C158" s="154">
        <v>800</v>
      </c>
    </row>
    <row r="159" spans="1:3" s="145" customFormat="1" ht="15" customHeight="1">
      <c r="A159" s="151">
        <v>2070108</v>
      </c>
      <c r="B159" s="152" t="s">
        <v>199</v>
      </c>
      <c r="C159" s="154">
        <v>200</v>
      </c>
    </row>
    <row r="160" spans="1:3" s="145" customFormat="1" ht="15" customHeight="1">
      <c r="A160" s="151">
        <v>2070199</v>
      </c>
      <c r="B160" s="152" t="s">
        <v>200</v>
      </c>
      <c r="C160" s="154">
        <v>180</v>
      </c>
    </row>
    <row r="161" spans="1:3" s="145" customFormat="1" ht="15" customHeight="1">
      <c r="A161" s="151">
        <v>20702</v>
      </c>
      <c r="B161" s="152" t="s">
        <v>201</v>
      </c>
      <c r="C161" s="153">
        <f>SUM(C162:C165)</f>
        <v>3470</v>
      </c>
    </row>
    <row r="162" spans="1:3" s="145" customFormat="1" ht="15" customHeight="1">
      <c r="A162" s="151">
        <v>2070204</v>
      </c>
      <c r="B162" s="152" t="s">
        <v>202</v>
      </c>
      <c r="C162" s="154">
        <v>1790</v>
      </c>
    </row>
    <row r="163" spans="1:3" s="145" customFormat="1" ht="15" customHeight="1">
      <c r="A163" s="151">
        <v>2070205</v>
      </c>
      <c r="B163" s="152" t="s">
        <v>203</v>
      </c>
      <c r="C163" s="154">
        <v>1500</v>
      </c>
    </row>
    <row r="164" spans="1:3" s="145" customFormat="1" ht="15" customHeight="1">
      <c r="A164" s="151">
        <v>2070206</v>
      </c>
      <c r="B164" s="152" t="s">
        <v>204</v>
      </c>
      <c r="C164" s="154">
        <v>100</v>
      </c>
    </row>
    <row r="165" spans="1:3" s="145" customFormat="1" ht="15" customHeight="1">
      <c r="A165" s="151">
        <v>2070299</v>
      </c>
      <c r="B165" s="152" t="s">
        <v>205</v>
      </c>
      <c r="C165" s="154">
        <v>80</v>
      </c>
    </row>
    <row r="166" spans="1:3" s="145" customFormat="1" ht="15" customHeight="1">
      <c r="A166" s="151">
        <v>20703</v>
      </c>
      <c r="B166" s="152" t="s">
        <v>206</v>
      </c>
      <c r="C166" s="153">
        <f>SUM(C167:C169)</f>
        <v>560</v>
      </c>
    </row>
    <row r="167" spans="1:3" s="145" customFormat="1" ht="15" customHeight="1">
      <c r="A167" s="151">
        <v>2070306</v>
      </c>
      <c r="B167" s="152" t="s">
        <v>207</v>
      </c>
      <c r="C167" s="154">
        <v>150</v>
      </c>
    </row>
    <row r="168" spans="1:3" s="145" customFormat="1" ht="15" customHeight="1">
      <c r="A168" s="151">
        <v>2070307</v>
      </c>
      <c r="B168" s="152" t="s">
        <v>208</v>
      </c>
      <c r="C168" s="154">
        <v>400</v>
      </c>
    </row>
    <row r="169" spans="1:3" s="145" customFormat="1" ht="15" customHeight="1">
      <c r="A169" s="151">
        <v>2070399</v>
      </c>
      <c r="B169" s="152" t="s">
        <v>209</v>
      </c>
      <c r="C169" s="154">
        <v>10</v>
      </c>
    </row>
    <row r="170" spans="1:3" s="145" customFormat="1" ht="15" customHeight="1">
      <c r="A170" s="151">
        <v>20704</v>
      </c>
      <c r="B170" s="152" t="s">
        <v>210</v>
      </c>
      <c r="C170" s="153">
        <f>SUM(C171:C174)</f>
        <v>3190</v>
      </c>
    </row>
    <row r="171" spans="1:3" s="145" customFormat="1" ht="15" customHeight="1">
      <c r="A171" s="151">
        <v>2070404</v>
      </c>
      <c r="B171" s="152" t="s">
        <v>211</v>
      </c>
      <c r="C171" s="154">
        <v>1500</v>
      </c>
    </row>
    <row r="172" spans="1:3" s="145" customFormat="1" ht="15" customHeight="1">
      <c r="A172" s="151">
        <v>2070405</v>
      </c>
      <c r="B172" s="152" t="s">
        <v>212</v>
      </c>
      <c r="C172" s="154">
        <v>1050</v>
      </c>
    </row>
    <row r="173" spans="1:3" s="145" customFormat="1" ht="15" customHeight="1">
      <c r="A173" s="151">
        <v>2070406</v>
      </c>
      <c r="B173" s="152" t="s">
        <v>213</v>
      </c>
      <c r="C173" s="154">
        <v>140</v>
      </c>
    </row>
    <row r="174" spans="1:3" s="145" customFormat="1" ht="15" customHeight="1">
      <c r="A174" s="151">
        <v>2070499</v>
      </c>
      <c r="B174" s="152" t="s">
        <v>214</v>
      </c>
      <c r="C174" s="154">
        <v>500</v>
      </c>
    </row>
    <row r="175" spans="1:3" s="145" customFormat="1" ht="15" customHeight="1">
      <c r="A175" s="151">
        <v>20799</v>
      </c>
      <c r="B175" s="152" t="s">
        <v>215</v>
      </c>
      <c r="C175" s="153">
        <f>SUM(C176)</f>
        <v>2900</v>
      </c>
    </row>
    <row r="176" spans="1:3" s="145" customFormat="1" ht="15" customHeight="1">
      <c r="A176" s="151">
        <v>2079999</v>
      </c>
      <c r="B176" s="152" t="s">
        <v>216</v>
      </c>
      <c r="C176" s="154">
        <v>2900</v>
      </c>
    </row>
    <row r="177" spans="1:3" s="145" customFormat="1" ht="15" customHeight="1">
      <c r="A177" s="151">
        <v>208</v>
      </c>
      <c r="B177" s="152" t="s">
        <v>217</v>
      </c>
      <c r="C177" s="153">
        <f>C178+C183+C191+C193+C199+C201+C205+C208+C212+C210</f>
        <v>79000</v>
      </c>
    </row>
    <row r="178" spans="1:3" s="145" customFormat="1" ht="15" customHeight="1">
      <c r="A178" s="151">
        <v>20801</v>
      </c>
      <c r="B178" s="152" t="s">
        <v>218</v>
      </c>
      <c r="C178" s="153">
        <f>SUM(C179:C182)</f>
        <v>4710</v>
      </c>
    </row>
    <row r="179" spans="1:3" s="145" customFormat="1" ht="15" customHeight="1">
      <c r="A179" s="151">
        <v>2080104</v>
      </c>
      <c r="B179" s="152" t="s">
        <v>219</v>
      </c>
      <c r="C179" s="154">
        <v>35</v>
      </c>
    </row>
    <row r="180" spans="1:3" s="145" customFormat="1" ht="15" customHeight="1">
      <c r="A180" s="151">
        <v>2080105</v>
      </c>
      <c r="B180" s="152" t="s">
        <v>220</v>
      </c>
      <c r="C180" s="154">
        <v>235</v>
      </c>
    </row>
    <row r="181" spans="1:3" s="145" customFormat="1" ht="15" customHeight="1">
      <c r="A181" s="151">
        <v>2080109</v>
      </c>
      <c r="B181" s="152" t="s">
        <v>221</v>
      </c>
      <c r="C181" s="154">
        <v>450</v>
      </c>
    </row>
    <row r="182" spans="1:3" s="145" customFormat="1" ht="15" customHeight="1">
      <c r="A182" s="151">
        <v>2080199</v>
      </c>
      <c r="B182" s="152" t="s">
        <v>222</v>
      </c>
      <c r="C182" s="154">
        <v>3990</v>
      </c>
    </row>
    <row r="183" spans="1:3" s="145" customFormat="1" ht="15" customHeight="1">
      <c r="A183" s="151">
        <v>20802</v>
      </c>
      <c r="B183" s="152" t="s">
        <v>223</v>
      </c>
      <c r="C183" s="153">
        <f>SUM(C184:C190)</f>
        <v>4850</v>
      </c>
    </row>
    <row r="184" spans="1:3" s="145" customFormat="1" ht="15" customHeight="1">
      <c r="A184" s="151">
        <v>2080201</v>
      </c>
      <c r="B184" s="152" t="s">
        <v>94</v>
      </c>
      <c r="C184" s="154">
        <v>480</v>
      </c>
    </row>
    <row r="185" spans="1:3" s="145" customFormat="1" ht="15" customHeight="1">
      <c r="A185" s="151">
        <v>2080202</v>
      </c>
      <c r="B185" s="152" t="s">
        <v>95</v>
      </c>
      <c r="C185" s="154">
        <v>1400</v>
      </c>
    </row>
    <row r="186" spans="1:3" s="145" customFormat="1" ht="15" customHeight="1">
      <c r="A186" s="151">
        <v>2080204</v>
      </c>
      <c r="B186" s="152" t="s">
        <v>224</v>
      </c>
      <c r="C186" s="154">
        <v>140</v>
      </c>
    </row>
    <row r="187" spans="1:3" s="145" customFormat="1" ht="15" customHeight="1">
      <c r="A187" s="151">
        <v>2080205</v>
      </c>
      <c r="B187" s="152" t="s">
        <v>225</v>
      </c>
      <c r="C187" s="154">
        <v>600</v>
      </c>
    </row>
    <row r="188" spans="1:3" s="145" customFormat="1" ht="15" customHeight="1">
      <c r="A188" s="151">
        <v>2080207</v>
      </c>
      <c r="B188" s="152" t="s">
        <v>226</v>
      </c>
      <c r="C188" s="154">
        <v>70</v>
      </c>
    </row>
    <row r="189" spans="1:3" s="145" customFormat="1" ht="15" customHeight="1">
      <c r="A189" s="151">
        <v>2080208</v>
      </c>
      <c r="B189" s="152" t="s">
        <v>227</v>
      </c>
      <c r="C189" s="154">
        <v>190</v>
      </c>
    </row>
    <row r="190" spans="1:3" s="145" customFormat="1" ht="15" customHeight="1">
      <c r="A190" s="151">
        <v>2080299</v>
      </c>
      <c r="B190" s="152" t="s">
        <v>228</v>
      </c>
      <c r="C190" s="154">
        <v>1970</v>
      </c>
    </row>
    <row r="191" spans="1:3" s="145" customFormat="1" ht="15" customHeight="1">
      <c r="A191" s="151">
        <v>20805</v>
      </c>
      <c r="B191" s="152" t="s">
        <v>229</v>
      </c>
      <c r="C191" s="153">
        <f>SUM(C192:C192)</f>
        <v>15270</v>
      </c>
    </row>
    <row r="192" spans="1:3" s="145" customFormat="1" ht="15" customHeight="1">
      <c r="A192" s="151">
        <v>2080599</v>
      </c>
      <c r="B192" s="152" t="s">
        <v>230</v>
      </c>
      <c r="C192" s="154">
        <v>15270</v>
      </c>
    </row>
    <row r="193" spans="1:3" s="145" customFormat="1" ht="15" customHeight="1">
      <c r="A193" s="151">
        <v>20808</v>
      </c>
      <c r="B193" s="152" t="s">
        <v>231</v>
      </c>
      <c r="C193" s="153">
        <f>SUM(C194:C198)</f>
        <v>750</v>
      </c>
    </row>
    <row r="194" spans="1:3" s="145" customFormat="1" ht="15" customHeight="1">
      <c r="A194" s="151">
        <v>2080801</v>
      </c>
      <c r="B194" s="152" t="s">
        <v>232</v>
      </c>
      <c r="C194" s="154">
        <v>65</v>
      </c>
    </row>
    <row r="195" spans="1:3" s="145" customFormat="1" ht="15" customHeight="1">
      <c r="A195" s="151">
        <v>2080802</v>
      </c>
      <c r="B195" s="152" t="s">
        <v>233</v>
      </c>
      <c r="C195" s="154">
        <v>5</v>
      </c>
    </row>
    <row r="196" spans="1:3" s="145" customFormat="1" ht="15" customHeight="1">
      <c r="A196" s="151">
        <v>2080803</v>
      </c>
      <c r="B196" s="152" t="s">
        <v>234</v>
      </c>
      <c r="C196" s="154">
        <v>45</v>
      </c>
    </row>
    <row r="197" spans="1:3" s="145" customFormat="1" ht="15" customHeight="1">
      <c r="A197" s="151">
        <v>2080805</v>
      </c>
      <c r="B197" s="152" t="s">
        <v>235</v>
      </c>
      <c r="C197" s="154">
        <v>450</v>
      </c>
    </row>
    <row r="198" spans="1:3" s="145" customFormat="1" ht="15" customHeight="1">
      <c r="A198" s="151">
        <v>2080899</v>
      </c>
      <c r="B198" s="152" t="s">
        <v>236</v>
      </c>
      <c r="C198" s="154">
        <v>185</v>
      </c>
    </row>
    <row r="199" spans="1:3" s="145" customFormat="1" ht="15" customHeight="1">
      <c r="A199" s="151">
        <v>20809</v>
      </c>
      <c r="B199" s="152" t="s">
        <v>237</v>
      </c>
      <c r="C199" s="153">
        <f>SUM(C200:C200)</f>
        <v>860</v>
      </c>
    </row>
    <row r="200" spans="1:3" s="145" customFormat="1" ht="15" customHeight="1">
      <c r="A200" s="151">
        <v>2080901</v>
      </c>
      <c r="B200" s="152" t="s">
        <v>238</v>
      </c>
      <c r="C200" s="154">
        <v>860</v>
      </c>
    </row>
    <row r="201" spans="1:3" s="145" customFormat="1" ht="15" customHeight="1">
      <c r="A201" s="151">
        <v>20810</v>
      </c>
      <c r="B201" s="152" t="s">
        <v>239</v>
      </c>
      <c r="C201" s="153">
        <f>SUM(C202:C204)</f>
        <v>1920</v>
      </c>
    </row>
    <row r="202" spans="1:3" s="145" customFormat="1" ht="15" customHeight="1">
      <c r="A202" s="151">
        <v>2081002</v>
      </c>
      <c r="B202" s="152" t="s">
        <v>240</v>
      </c>
      <c r="C202" s="154">
        <v>750</v>
      </c>
    </row>
    <row r="203" spans="1:3" s="145" customFormat="1" ht="15" customHeight="1">
      <c r="A203" s="151">
        <v>2081005</v>
      </c>
      <c r="B203" s="152" t="s">
        <v>241</v>
      </c>
      <c r="C203" s="154">
        <v>990</v>
      </c>
    </row>
    <row r="204" spans="1:3" s="145" customFormat="1" ht="15" customHeight="1">
      <c r="A204" s="151">
        <v>2081099</v>
      </c>
      <c r="B204" s="152" t="s">
        <v>242</v>
      </c>
      <c r="C204" s="154">
        <v>180</v>
      </c>
    </row>
    <row r="205" spans="1:3" s="145" customFormat="1" ht="15" customHeight="1">
      <c r="A205" s="151">
        <v>20811</v>
      </c>
      <c r="B205" s="152" t="s">
        <v>243</v>
      </c>
      <c r="C205" s="153">
        <f>SUM(C206:C207)</f>
        <v>640</v>
      </c>
    </row>
    <row r="206" spans="1:3" s="145" customFormat="1" ht="15" customHeight="1">
      <c r="A206" s="151">
        <v>2081101</v>
      </c>
      <c r="B206" s="152" t="s">
        <v>94</v>
      </c>
      <c r="C206" s="154">
        <v>250</v>
      </c>
    </row>
    <row r="207" spans="1:3" s="145" customFormat="1" ht="15" customHeight="1">
      <c r="A207" s="151">
        <v>2081105</v>
      </c>
      <c r="B207" s="152" t="s">
        <v>244</v>
      </c>
      <c r="C207" s="154">
        <v>390</v>
      </c>
    </row>
    <row r="208" spans="1:3" s="145" customFormat="1" ht="15" customHeight="1">
      <c r="A208" s="151">
        <v>20819</v>
      </c>
      <c r="B208" s="152" t="s">
        <v>245</v>
      </c>
      <c r="C208" s="153">
        <f aca="true" t="shared" si="0" ref="C208:C212">SUM(C209)</f>
        <v>4200</v>
      </c>
    </row>
    <row r="209" spans="1:3" s="145" customFormat="1" ht="15" customHeight="1">
      <c r="A209" s="151">
        <v>2081902</v>
      </c>
      <c r="B209" s="152" t="s">
        <v>246</v>
      </c>
      <c r="C209" s="154">
        <v>4200</v>
      </c>
    </row>
    <row r="210" spans="1:3" s="145" customFormat="1" ht="15" customHeight="1">
      <c r="A210" s="151">
        <v>20820</v>
      </c>
      <c r="B210" s="152" t="s">
        <v>247</v>
      </c>
      <c r="C210" s="153">
        <f t="shared" si="0"/>
        <v>50</v>
      </c>
    </row>
    <row r="211" spans="1:3" s="145" customFormat="1" ht="15" customHeight="1">
      <c r="A211" s="151">
        <v>2082001</v>
      </c>
      <c r="B211" s="152" t="s">
        <v>248</v>
      </c>
      <c r="C211" s="154">
        <v>50</v>
      </c>
    </row>
    <row r="212" spans="1:3" s="145" customFormat="1" ht="15" customHeight="1">
      <c r="A212" s="151">
        <v>20899</v>
      </c>
      <c r="B212" s="152" t="s">
        <v>249</v>
      </c>
      <c r="C212" s="153">
        <f t="shared" si="0"/>
        <v>45750</v>
      </c>
    </row>
    <row r="213" spans="1:3" s="145" customFormat="1" ht="15" customHeight="1">
      <c r="A213" s="151">
        <v>2089901</v>
      </c>
      <c r="B213" s="152" t="s">
        <v>250</v>
      </c>
      <c r="C213" s="154">
        <v>45750</v>
      </c>
    </row>
    <row r="214" spans="1:3" s="145" customFormat="1" ht="15" customHeight="1">
      <c r="A214" s="151">
        <v>210</v>
      </c>
      <c r="B214" s="152" t="s">
        <v>251</v>
      </c>
      <c r="C214" s="153">
        <f>C215+C218+C223+C220+C229+C233+C235+C239+C242</f>
        <v>51000</v>
      </c>
    </row>
    <row r="215" spans="1:3" s="145" customFormat="1" ht="15" customHeight="1">
      <c r="A215" s="151">
        <v>21001</v>
      </c>
      <c r="B215" s="152" t="s">
        <v>252</v>
      </c>
      <c r="C215" s="153">
        <f>SUM(C216:C217)</f>
        <v>950</v>
      </c>
    </row>
    <row r="216" spans="1:3" s="145" customFormat="1" ht="15" customHeight="1">
      <c r="A216" s="151">
        <v>2100101</v>
      </c>
      <c r="B216" s="152" t="s">
        <v>94</v>
      </c>
      <c r="C216" s="154">
        <v>180</v>
      </c>
    </row>
    <row r="217" spans="1:3" s="145" customFormat="1" ht="15" customHeight="1">
      <c r="A217" s="151">
        <v>2100199</v>
      </c>
      <c r="B217" s="152" t="s">
        <v>253</v>
      </c>
      <c r="C217" s="154">
        <v>770</v>
      </c>
    </row>
    <row r="218" spans="1:3" s="145" customFormat="1" ht="15" customHeight="1">
      <c r="A218" s="151">
        <v>21002</v>
      </c>
      <c r="B218" s="152" t="s">
        <v>254</v>
      </c>
      <c r="C218" s="153">
        <f>SUM(C219)</f>
        <v>14000</v>
      </c>
    </row>
    <row r="219" spans="1:3" s="145" customFormat="1" ht="15" customHeight="1">
      <c r="A219" s="151">
        <v>2100201</v>
      </c>
      <c r="B219" s="152" t="s">
        <v>255</v>
      </c>
      <c r="C219" s="154">
        <v>14000</v>
      </c>
    </row>
    <row r="220" spans="1:3" s="145" customFormat="1" ht="15" customHeight="1">
      <c r="A220" s="151">
        <v>21003</v>
      </c>
      <c r="B220" s="152" t="s">
        <v>256</v>
      </c>
      <c r="C220" s="153">
        <f>SUM(C221:C222)</f>
        <v>4300</v>
      </c>
    </row>
    <row r="221" spans="1:3" s="145" customFormat="1" ht="15" customHeight="1">
      <c r="A221" s="151">
        <v>2100302</v>
      </c>
      <c r="B221" s="152" t="s">
        <v>257</v>
      </c>
      <c r="C221" s="154">
        <v>3800</v>
      </c>
    </row>
    <row r="222" spans="1:3" s="145" customFormat="1" ht="15" customHeight="1">
      <c r="A222" s="151">
        <v>2100399</v>
      </c>
      <c r="B222" s="152" t="s">
        <v>258</v>
      </c>
      <c r="C222" s="154">
        <v>500</v>
      </c>
    </row>
    <row r="223" spans="1:3" s="145" customFormat="1" ht="15" customHeight="1">
      <c r="A223" s="151">
        <v>21004</v>
      </c>
      <c r="B223" s="152" t="s">
        <v>259</v>
      </c>
      <c r="C223" s="153">
        <f>SUM(C224:C228)</f>
        <v>8310</v>
      </c>
    </row>
    <row r="224" spans="1:3" s="145" customFormat="1" ht="15" customHeight="1">
      <c r="A224" s="151">
        <v>2100401</v>
      </c>
      <c r="B224" s="152" t="s">
        <v>260</v>
      </c>
      <c r="C224" s="154">
        <v>470</v>
      </c>
    </row>
    <row r="225" spans="1:3" s="145" customFormat="1" ht="15" customHeight="1">
      <c r="A225" s="151">
        <v>2100402</v>
      </c>
      <c r="B225" s="152" t="s">
        <v>261</v>
      </c>
      <c r="C225" s="154">
        <v>350</v>
      </c>
    </row>
    <row r="226" spans="1:3" s="145" customFormat="1" ht="15" customHeight="1">
      <c r="A226" s="151">
        <v>2100403</v>
      </c>
      <c r="B226" s="152" t="s">
        <v>262</v>
      </c>
      <c r="C226" s="154">
        <v>200</v>
      </c>
    </row>
    <row r="227" spans="1:3" s="145" customFormat="1" ht="15" customHeight="1">
      <c r="A227" s="151">
        <v>2100408</v>
      </c>
      <c r="B227" s="152" t="s">
        <v>263</v>
      </c>
      <c r="C227" s="154">
        <v>5700</v>
      </c>
    </row>
    <row r="228" spans="1:3" s="145" customFormat="1" ht="15" customHeight="1">
      <c r="A228" s="151">
        <v>2100499</v>
      </c>
      <c r="B228" s="152" t="s">
        <v>264</v>
      </c>
      <c r="C228" s="154">
        <v>1590</v>
      </c>
    </row>
    <row r="229" spans="1:3" s="145" customFormat="1" ht="15" customHeight="1">
      <c r="A229" s="151">
        <v>21005</v>
      </c>
      <c r="B229" s="152" t="s">
        <v>265</v>
      </c>
      <c r="C229" s="153">
        <f>SUM(C230:C232)</f>
        <v>17000</v>
      </c>
    </row>
    <row r="230" spans="1:3" s="145" customFormat="1" ht="15" customHeight="1">
      <c r="A230" s="151">
        <v>2100506</v>
      </c>
      <c r="B230" s="152" t="s">
        <v>266</v>
      </c>
      <c r="C230" s="154">
        <v>15600</v>
      </c>
    </row>
    <row r="231" spans="1:3" s="145" customFormat="1" ht="15" customHeight="1">
      <c r="A231" s="151">
        <v>2100509</v>
      </c>
      <c r="B231" s="152" t="s">
        <v>267</v>
      </c>
      <c r="C231" s="154">
        <v>900</v>
      </c>
    </row>
    <row r="232" spans="1:3" s="145" customFormat="1" ht="15" customHeight="1">
      <c r="A232" s="151">
        <v>2100599</v>
      </c>
      <c r="B232" s="152" t="s">
        <v>268</v>
      </c>
      <c r="C232" s="154">
        <v>500</v>
      </c>
    </row>
    <row r="233" spans="1:3" s="145" customFormat="1" ht="15" customHeight="1">
      <c r="A233" s="151">
        <v>21006</v>
      </c>
      <c r="B233" s="152" t="s">
        <v>269</v>
      </c>
      <c r="C233" s="153">
        <f>SUM(C234)</f>
        <v>60</v>
      </c>
    </row>
    <row r="234" spans="1:3" s="145" customFormat="1" ht="15" customHeight="1">
      <c r="A234" s="151">
        <v>2100699</v>
      </c>
      <c r="B234" s="152" t="s">
        <v>270</v>
      </c>
      <c r="C234" s="154">
        <v>60</v>
      </c>
    </row>
    <row r="235" spans="1:3" s="145" customFormat="1" ht="15" customHeight="1">
      <c r="A235" s="151">
        <v>21007</v>
      </c>
      <c r="B235" s="152" t="s">
        <v>271</v>
      </c>
      <c r="C235" s="153">
        <f>SUM(C236:C238)</f>
        <v>4080</v>
      </c>
    </row>
    <row r="236" spans="1:3" s="145" customFormat="1" ht="15" customHeight="1">
      <c r="A236" s="151">
        <v>2100716</v>
      </c>
      <c r="B236" s="152" t="s">
        <v>272</v>
      </c>
      <c r="C236" s="154">
        <v>500</v>
      </c>
    </row>
    <row r="237" spans="1:3" s="145" customFormat="1" ht="15" customHeight="1">
      <c r="A237" s="151">
        <v>2100717</v>
      </c>
      <c r="B237" s="152" t="s">
        <v>273</v>
      </c>
      <c r="C237" s="154">
        <v>780</v>
      </c>
    </row>
    <row r="238" spans="1:3" s="145" customFormat="1" ht="15" customHeight="1">
      <c r="A238" s="151">
        <v>2100799</v>
      </c>
      <c r="B238" s="152" t="s">
        <v>274</v>
      </c>
      <c r="C238" s="154">
        <v>2800</v>
      </c>
    </row>
    <row r="239" spans="1:3" s="145" customFormat="1" ht="15" customHeight="1">
      <c r="A239" s="151">
        <v>21010</v>
      </c>
      <c r="B239" s="152" t="s">
        <v>275</v>
      </c>
      <c r="C239" s="153">
        <f>SUM(C240:C241)</f>
        <v>950</v>
      </c>
    </row>
    <row r="240" spans="1:3" s="145" customFormat="1" ht="15" customHeight="1">
      <c r="A240" s="151">
        <v>2101001</v>
      </c>
      <c r="B240" s="152" t="s">
        <v>94</v>
      </c>
      <c r="C240" s="154">
        <v>450</v>
      </c>
    </row>
    <row r="241" spans="1:3" s="145" customFormat="1" ht="15" customHeight="1">
      <c r="A241" s="151">
        <v>2101099</v>
      </c>
      <c r="B241" s="152" t="s">
        <v>276</v>
      </c>
      <c r="C241" s="154">
        <v>500</v>
      </c>
    </row>
    <row r="242" spans="1:3" s="145" customFormat="1" ht="15" customHeight="1">
      <c r="A242" s="151">
        <v>21099</v>
      </c>
      <c r="B242" s="152" t="s">
        <v>277</v>
      </c>
      <c r="C242" s="153">
        <f>SUM(C243)</f>
        <v>1350</v>
      </c>
    </row>
    <row r="243" spans="1:3" s="145" customFormat="1" ht="15" customHeight="1">
      <c r="A243" s="151">
        <v>2109901</v>
      </c>
      <c r="B243" s="152" t="s">
        <v>278</v>
      </c>
      <c r="C243" s="154">
        <v>1350</v>
      </c>
    </row>
    <row r="244" spans="1:3" s="145" customFormat="1" ht="15" customHeight="1">
      <c r="A244" s="151">
        <v>211</v>
      </c>
      <c r="B244" s="152" t="s">
        <v>279</v>
      </c>
      <c r="C244" s="153">
        <f>C245+C248+C250+C252+C254+C256+C258</f>
        <v>60000</v>
      </c>
    </row>
    <row r="245" spans="1:3" s="145" customFormat="1" ht="15" customHeight="1">
      <c r="A245" s="151">
        <v>21103</v>
      </c>
      <c r="B245" s="152" t="s">
        <v>280</v>
      </c>
      <c r="C245" s="153">
        <f>SUM(C246:C247)</f>
        <v>11720</v>
      </c>
    </row>
    <row r="246" spans="1:3" s="145" customFormat="1" ht="15" customHeight="1">
      <c r="A246" s="151">
        <v>2110301</v>
      </c>
      <c r="B246" s="152" t="s">
        <v>281</v>
      </c>
      <c r="C246" s="154">
        <v>5950</v>
      </c>
    </row>
    <row r="247" spans="1:3" s="145" customFormat="1" ht="15" customHeight="1">
      <c r="A247" s="151">
        <v>2110302</v>
      </c>
      <c r="B247" s="152" t="s">
        <v>282</v>
      </c>
      <c r="C247" s="154">
        <v>5770</v>
      </c>
    </row>
    <row r="248" spans="1:3" s="145" customFormat="1" ht="15" customHeight="1">
      <c r="A248" s="151">
        <v>21104</v>
      </c>
      <c r="B248" s="152" t="s">
        <v>283</v>
      </c>
      <c r="C248" s="153">
        <f aca="true" t="shared" si="1" ref="C248:C252">SUM(C249:C249)</f>
        <v>160</v>
      </c>
    </row>
    <row r="249" spans="1:3" s="145" customFormat="1" ht="15" customHeight="1">
      <c r="A249" s="151">
        <v>2110499</v>
      </c>
      <c r="B249" s="152" t="s">
        <v>284</v>
      </c>
      <c r="C249" s="154">
        <v>160</v>
      </c>
    </row>
    <row r="250" spans="1:3" s="145" customFormat="1" ht="15" customHeight="1">
      <c r="A250" s="151">
        <v>21105</v>
      </c>
      <c r="B250" s="152" t="s">
        <v>285</v>
      </c>
      <c r="C250" s="153">
        <f t="shared" si="1"/>
        <v>190</v>
      </c>
    </row>
    <row r="251" spans="1:3" s="145" customFormat="1" ht="15" customHeight="1">
      <c r="A251" s="151">
        <v>2110599</v>
      </c>
      <c r="B251" s="152" t="s">
        <v>286</v>
      </c>
      <c r="C251" s="154">
        <v>190</v>
      </c>
    </row>
    <row r="252" spans="1:3" s="145" customFormat="1" ht="15" customHeight="1">
      <c r="A252" s="151">
        <v>21106</v>
      </c>
      <c r="B252" s="152" t="s">
        <v>287</v>
      </c>
      <c r="C252" s="153">
        <f t="shared" si="1"/>
        <v>800</v>
      </c>
    </row>
    <row r="253" spans="1:3" s="145" customFormat="1" ht="15" customHeight="1">
      <c r="A253" s="151">
        <v>2110699</v>
      </c>
      <c r="B253" s="152" t="s">
        <v>288</v>
      </c>
      <c r="C253" s="154">
        <v>800</v>
      </c>
    </row>
    <row r="254" spans="1:3" s="145" customFormat="1" ht="15" customHeight="1">
      <c r="A254" s="151">
        <v>21107</v>
      </c>
      <c r="B254" s="152" t="s">
        <v>289</v>
      </c>
      <c r="C254" s="153">
        <f aca="true" t="shared" si="2" ref="C254:C258">SUM(C255)</f>
        <v>500</v>
      </c>
    </row>
    <row r="255" spans="1:3" s="145" customFormat="1" ht="15" customHeight="1">
      <c r="A255" s="151">
        <v>2110704</v>
      </c>
      <c r="B255" s="152" t="s">
        <v>290</v>
      </c>
      <c r="C255" s="154">
        <v>500</v>
      </c>
    </row>
    <row r="256" spans="1:3" s="145" customFormat="1" ht="15" customHeight="1">
      <c r="A256" s="151">
        <v>21110</v>
      </c>
      <c r="B256" s="152" t="s">
        <v>291</v>
      </c>
      <c r="C256" s="153">
        <f t="shared" si="2"/>
        <v>36000</v>
      </c>
    </row>
    <row r="257" spans="1:3" s="145" customFormat="1" ht="15" customHeight="1">
      <c r="A257" s="151">
        <v>2111001</v>
      </c>
      <c r="B257" s="152" t="s">
        <v>292</v>
      </c>
      <c r="C257" s="154">
        <v>36000</v>
      </c>
    </row>
    <row r="258" spans="1:3" s="145" customFormat="1" ht="15" customHeight="1">
      <c r="A258" s="151">
        <v>21199</v>
      </c>
      <c r="B258" s="152" t="s">
        <v>293</v>
      </c>
      <c r="C258" s="153">
        <f t="shared" si="2"/>
        <v>10630</v>
      </c>
    </row>
    <row r="259" spans="1:3" s="145" customFormat="1" ht="15" customHeight="1">
      <c r="A259" s="151">
        <v>2119901</v>
      </c>
      <c r="B259" s="152" t="s">
        <v>294</v>
      </c>
      <c r="C259" s="154">
        <v>10630</v>
      </c>
    </row>
    <row r="260" spans="1:3" s="145" customFormat="1" ht="15" customHeight="1">
      <c r="A260" s="151">
        <v>212</v>
      </c>
      <c r="B260" s="152" t="s">
        <v>295</v>
      </c>
      <c r="C260" s="153">
        <f>C261+C266+C268+C271</f>
        <v>65000</v>
      </c>
    </row>
    <row r="261" spans="1:3" s="145" customFormat="1" ht="15" customHeight="1">
      <c r="A261" s="151">
        <v>21201</v>
      </c>
      <c r="B261" s="152" t="s">
        <v>296</v>
      </c>
      <c r="C261" s="153">
        <f>SUM(C262:C265)</f>
        <v>5270</v>
      </c>
    </row>
    <row r="262" spans="1:3" s="145" customFormat="1" ht="15" customHeight="1">
      <c r="A262" s="151">
        <v>2120101</v>
      </c>
      <c r="B262" s="152" t="s">
        <v>94</v>
      </c>
      <c r="C262" s="154">
        <v>260</v>
      </c>
    </row>
    <row r="263" spans="1:3" s="145" customFormat="1" ht="15" customHeight="1">
      <c r="A263" s="151">
        <v>2120104</v>
      </c>
      <c r="B263" s="152" t="s">
        <v>297</v>
      </c>
      <c r="C263" s="154">
        <v>1880</v>
      </c>
    </row>
    <row r="264" spans="1:3" s="145" customFormat="1" ht="15" customHeight="1">
      <c r="A264" s="151">
        <v>2120107</v>
      </c>
      <c r="B264" s="152" t="s">
        <v>298</v>
      </c>
      <c r="C264" s="154">
        <v>1330</v>
      </c>
    </row>
    <row r="265" spans="1:3" s="145" customFormat="1" ht="15" customHeight="1">
      <c r="A265" s="151">
        <v>2120199</v>
      </c>
      <c r="B265" s="152" t="s">
        <v>299</v>
      </c>
      <c r="C265" s="154">
        <v>1800</v>
      </c>
    </row>
    <row r="266" spans="1:3" s="145" customFormat="1" ht="15" customHeight="1">
      <c r="A266" s="151">
        <v>21202</v>
      </c>
      <c r="B266" s="152" t="s">
        <v>300</v>
      </c>
      <c r="C266" s="153">
        <f>SUM(C267)</f>
        <v>4390</v>
      </c>
    </row>
    <row r="267" spans="1:3" s="145" customFormat="1" ht="15" customHeight="1">
      <c r="A267" s="151">
        <v>2120201</v>
      </c>
      <c r="B267" s="152" t="s">
        <v>301</v>
      </c>
      <c r="C267" s="156">
        <v>4390</v>
      </c>
    </row>
    <row r="268" spans="1:3" s="145" customFormat="1" ht="15" customHeight="1">
      <c r="A268" s="151">
        <v>21203</v>
      </c>
      <c r="B268" s="152" t="s">
        <v>302</v>
      </c>
      <c r="C268" s="153">
        <f>SUM(C269:C270)</f>
        <v>42030</v>
      </c>
    </row>
    <row r="269" spans="1:3" s="145" customFormat="1" ht="15" customHeight="1">
      <c r="A269" s="151">
        <v>2120303</v>
      </c>
      <c r="B269" s="152" t="s">
        <v>303</v>
      </c>
      <c r="C269" s="156">
        <v>13600</v>
      </c>
    </row>
    <row r="270" spans="1:3" s="145" customFormat="1" ht="15" customHeight="1">
      <c r="A270" s="151">
        <v>2120399</v>
      </c>
      <c r="B270" s="152" t="s">
        <v>304</v>
      </c>
      <c r="C270" s="156">
        <v>28430</v>
      </c>
    </row>
    <row r="271" spans="1:3" s="145" customFormat="1" ht="15" customHeight="1">
      <c r="A271" s="151">
        <v>21205</v>
      </c>
      <c r="B271" s="152" t="s">
        <v>305</v>
      </c>
      <c r="C271" s="153">
        <f>SUM(C272)</f>
        <v>13310</v>
      </c>
    </row>
    <row r="272" spans="1:3" s="145" customFormat="1" ht="15" customHeight="1">
      <c r="A272" s="151">
        <v>2120501</v>
      </c>
      <c r="B272" s="152" t="s">
        <v>306</v>
      </c>
      <c r="C272" s="156">
        <v>13310</v>
      </c>
    </row>
    <row r="273" spans="1:3" s="145" customFormat="1" ht="15" customHeight="1">
      <c r="A273" s="151">
        <v>213</v>
      </c>
      <c r="B273" s="152" t="s">
        <v>307</v>
      </c>
      <c r="C273" s="153">
        <f>C274+C285+C299+C314+C322+C324+C327</f>
        <v>87000</v>
      </c>
    </row>
    <row r="274" spans="1:3" s="145" customFormat="1" ht="15" customHeight="1">
      <c r="A274" s="151">
        <v>21301</v>
      </c>
      <c r="B274" s="152" t="s">
        <v>308</v>
      </c>
      <c r="C274" s="153">
        <f>SUM(C275:C284)</f>
        <v>32960</v>
      </c>
    </row>
    <row r="275" spans="1:3" s="145" customFormat="1" ht="15" customHeight="1">
      <c r="A275" s="151">
        <v>2130101</v>
      </c>
      <c r="B275" s="152" t="s">
        <v>94</v>
      </c>
      <c r="C275" s="156">
        <v>30</v>
      </c>
    </row>
    <row r="276" spans="1:3" s="145" customFormat="1" ht="15" customHeight="1">
      <c r="A276" s="151">
        <v>2130102</v>
      </c>
      <c r="B276" s="152" t="s">
        <v>95</v>
      </c>
      <c r="C276" s="156">
        <v>2200</v>
      </c>
    </row>
    <row r="277" spans="1:3" s="145" customFormat="1" ht="15" customHeight="1">
      <c r="A277" s="151">
        <v>2130104</v>
      </c>
      <c r="B277" s="152" t="s">
        <v>104</v>
      </c>
      <c r="C277" s="156">
        <v>2100</v>
      </c>
    </row>
    <row r="278" spans="1:3" s="145" customFormat="1" ht="15" customHeight="1">
      <c r="A278" s="151">
        <v>2130105</v>
      </c>
      <c r="B278" s="152" t="s">
        <v>309</v>
      </c>
      <c r="C278" s="156">
        <v>50</v>
      </c>
    </row>
    <row r="279" spans="1:3" s="145" customFormat="1" ht="15" customHeight="1">
      <c r="A279" s="151">
        <v>2130106</v>
      </c>
      <c r="B279" s="152" t="s">
        <v>310</v>
      </c>
      <c r="C279" s="156">
        <v>1660</v>
      </c>
    </row>
    <row r="280" spans="1:3" s="145" customFormat="1" ht="15" customHeight="1">
      <c r="A280" s="151">
        <v>2130112</v>
      </c>
      <c r="B280" s="152" t="s">
        <v>311</v>
      </c>
      <c r="C280" s="156">
        <v>3280</v>
      </c>
    </row>
    <row r="281" spans="1:3" s="145" customFormat="1" ht="15" customHeight="1">
      <c r="A281" s="151">
        <v>2130124</v>
      </c>
      <c r="B281" s="152" t="s">
        <v>312</v>
      </c>
      <c r="C281" s="156">
        <v>2500</v>
      </c>
    </row>
    <row r="282" spans="1:3" s="145" customFormat="1" ht="15" customHeight="1">
      <c r="A282" s="151">
        <v>2130126</v>
      </c>
      <c r="B282" s="152" t="s">
        <v>313</v>
      </c>
      <c r="C282" s="156">
        <v>2860</v>
      </c>
    </row>
    <row r="283" spans="1:3" s="145" customFormat="1" ht="15" customHeight="1">
      <c r="A283" s="151">
        <v>2130142</v>
      </c>
      <c r="B283" s="152" t="s">
        <v>314</v>
      </c>
      <c r="C283" s="156">
        <v>1150</v>
      </c>
    </row>
    <row r="284" spans="1:3" s="145" customFormat="1" ht="15" customHeight="1">
      <c r="A284" s="151">
        <v>2130199</v>
      </c>
      <c r="B284" s="152" t="s">
        <v>315</v>
      </c>
      <c r="C284" s="156">
        <v>17130</v>
      </c>
    </row>
    <row r="285" spans="1:3" s="145" customFormat="1" ht="15" customHeight="1">
      <c r="A285" s="151">
        <v>21302</v>
      </c>
      <c r="B285" s="152" t="s">
        <v>316</v>
      </c>
      <c r="C285" s="153">
        <f>SUM(C286:C298)</f>
        <v>9830</v>
      </c>
    </row>
    <row r="286" spans="1:3" s="145" customFormat="1" ht="15" customHeight="1">
      <c r="A286" s="151">
        <v>2130201</v>
      </c>
      <c r="B286" s="152" t="s">
        <v>94</v>
      </c>
      <c r="C286" s="156">
        <v>190</v>
      </c>
    </row>
    <row r="287" spans="1:3" s="145" customFormat="1" ht="15" customHeight="1">
      <c r="A287" s="151">
        <v>2130202</v>
      </c>
      <c r="B287" s="152" t="s">
        <v>95</v>
      </c>
      <c r="C287" s="156">
        <v>80</v>
      </c>
    </row>
    <row r="288" spans="1:3" s="145" customFormat="1" ht="15" customHeight="1">
      <c r="A288" s="151">
        <v>2130204</v>
      </c>
      <c r="B288" s="152" t="s">
        <v>317</v>
      </c>
      <c r="C288" s="156">
        <v>10</v>
      </c>
    </row>
    <row r="289" spans="1:3" s="145" customFormat="1" ht="15" customHeight="1">
      <c r="A289" s="151">
        <v>2130205</v>
      </c>
      <c r="B289" s="152" t="s">
        <v>318</v>
      </c>
      <c r="C289" s="156">
        <v>1800</v>
      </c>
    </row>
    <row r="290" spans="1:3" s="145" customFormat="1" ht="15" customHeight="1">
      <c r="A290" s="151">
        <v>2130206</v>
      </c>
      <c r="B290" s="152" t="s">
        <v>319</v>
      </c>
      <c r="C290" s="156">
        <v>680</v>
      </c>
    </row>
    <row r="291" spans="1:3" s="145" customFormat="1" ht="15" customHeight="1">
      <c r="A291" s="151">
        <v>2130207</v>
      </c>
      <c r="B291" s="152" t="s">
        <v>320</v>
      </c>
      <c r="C291" s="156">
        <v>10</v>
      </c>
    </row>
    <row r="292" spans="1:3" s="145" customFormat="1" ht="15" customHeight="1">
      <c r="A292" s="151">
        <v>2130209</v>
      </c>
      <c r="B292" s="152" t="s">
        <v>321</v>
      </c>
      <c r="C292" s="156">
        <v>2580</v>
      </c>
    </row>
    <row r="293" spans="1:3" s="145" customFormat="1" ht="15" customHeight="1">
      <c r="A293" s="151">
        <v>2130210</v>
      </c>
      <c r="B293" s="152" t="s">
        <v>322</v>
      </c>
      <c r="C293" s="156">
        <v>110</v>
      </c>
    </row>
    <row r="294" spans="1:3" s="145" customFormat="1" ht="15" customHeight="1">
      <c r="A294" s="151">
        <v>2130212</v>
      </c>
      <c r="B294" s="152" t="s">
        <v>323</v>
      </c>
      <c r="C294" s="156">
        <v>340</v>
      </c>
    </row>
    <row r="295" spans="1:3" s="145" customFormat="1" ht="15" customHeight="1">
      <c r="A295" s="151">
        <v>2130213</v>
      </c>
      <c r="B295" s="152" t="s">
        <v>324</v>
      </c>
      <c r="C295" s="156">
        <v>220</v>
      </c>
    </row>
    <row r="296" spans="1:3" s="145" customFormat="1" ht="15" customHeight="1">
      <c r="A296" s="151">
        <v>2130216</v>
      </c>
      <c r="B296" s="152" t="s">
        <v>325</v>
      </c>
      <c r="C296" s="156">
        <v>210</v>
      </c>
    </row>
    <row r="297" spans="1:3" s="145" customFormat="1" ht="15" customHeight="1">
      <c r="A297" s="151">
        <v>2130217</v>
      </c>
      <c r="B297" s="152" t="s">
        <v>326</v>
      </c>
      <c r="C297" s="156">
        <v>2100</v>
      </c>
    </row>
    <row r="298" spans="1:3" s="145" customFormat="1" ht="15" customHeight="1">
      <c r="A298" s="151">
        <v>2130299</v>
      </c>
      <c r="B298" s="152" t="s">
        <v>327</v>
      </c>
      <c r="C298" s="156">
        <v>1500</v>
      </c>
    </row>
    <row r="299" spans="1:3" s="145" customFormat="1" ht="15" customHeight="1">
      <c r="A299" s="151">
        <v>21303</v>
      </c>
      <c r="B299" s="152" t="s">
        <v>328</v>
      </c>
      <c r="C299" s="153">
        <f>SUM(C300:C313)</f>
        <v>23890</v>
      </c>
    </row>
    <row r="300" spans="1:3" s="145" customFormat="1" ht="15" customHeight="1">
      <c r="A300" s="151">
        <v>2130301</v>
      </c>
      <c r="B300" s="152" t="s">
        <v>94</v>
      </c>
      <c r="C300" s="156">
        <v>140</v>
      </c>
    </row>
    <row r="301" spans="1:3" s="145" customFormat="1" ht="15" customHeight="1">
      <c r="A301" s="151">
        <v>2130304</v>
      </c>
      <c r="B301" s="152" t="s">
        <v>329</v>
      </c>
      <c r="C301" s="156">
        <v>2570</v>
      </c>
    </row>
    <row r="302" spans="1:3" s="145" customFormat="1" ht="15" customHeight="1">
      <c r="A302" s="151">
        <v>2130305</v>
      </c>
      <c r="B302" s="152" t="s">
        <v>330</v>
      </c>
      <c r="C302" s="156">
        <v>2990</v>
      </c>
    </row>
    <row r="303" spans="1:3" s="145" customFormat="1" ht="15" customHeight="1">
      <c r="A303" s="151">
        <v>2130306</v>
      </c>
      <c r="B303" s="152" t="s">
        <v>331</v>
      </c>
      <c r="C303" s="156">
        <v>550</v>
      </c>
    </row>
    <row r="304" spans="1:3" s="145" customFormat="1" ht="15" customHeight="1">
      <c r="A304" s="151">
        <v>2130309</v>
      </c>
      <c r="B304" s="152" t="s">
        <v>332</v>
      </c>
      <c r="C304" s="156">
        <v>220</v>
      </c>
    </row>
    <row r="305" spans="1:3" s="145" customFormat="1" ht="15" customHeight="1">
      <c r="A305" s="151">
        <v>2130310</v>
      </c>
      <c r="B305" s="152" t="s">
        <v>333</v>
      </c>
      <c r="C305" s="156">
        <v>360</v>
      </c>
    </row>
    <row r="306" spans="1:3" s="145" customFormat="1" ht="15" customHeight="1">
      <c r="A306" s="151">
        <v>2130311</v>
      </c>
      <c r="B306" s="152" t="s">
        <v>334</v>
      </c>
      <c r="C306" s="156">
        <v>1100</v>
      </c>
    </row>
    <row r="307" spans="1:3" s="145" customFormat="1" ht="15" customHeight="1">
      <c r="A307" s="151">
        <v>2130312</v>
      </c>
      <c r="B307" s="152" t="s">
        <v>335</v>
      </c>
      <c r="C307" s="156">
        <v>120</v>
      </c>
    </row>
    <row r="308" spans="1:3" s="145" customFormat="1" ht="15" customHeight="1">
      <c r="A308" s="151">
        <v>2130314</v>
      </c>
      <c r="B308" s="152" t="s">
        <v>336</v>
      </c>
      <c r="C308" s="156">
        <v>440</v>
      </c>
    </row>
    <row r="309" spans="1:3" s="145" customFormat="1" ht="15" customHeight="1">
      <c r="A309" s="151">
        <v>2130315</v>
      </c>
      <c r="B309" s="152" t="s">
        <v>337</v>
      </c>
      <c r="C309" s="156">
        <v>60</v>
      </c>
    </row>
    <row r="310" spans="1:3" s="145" customFormat="1" ht="15" customHeight="1">
      <c r="A310" s="151">
        <v>2130316</v>
      </c>
      <c r="B310" s="152" t="s">
        <v>338</v>
      </c>
      <c r="C310" s="156">
        <v>3960</v>
      </c>
    </row>
    <row r="311" spans="1:3" s="145" customFormat="1" ht="15" customHeight="1">
      <c r="A311" s="151">
        <v>2130331</v>
      </c>
      <c r="B311" s="152" t="s">
        <v>339</v>
      </c>
      <c r="C311" s="156">
        <v>680</v>
      </c>
    </row>
    <row r="312" spans="1:3" s="145" customFormat="1" ht="15" customHeight="1">
      <c r="A312" s="151">
        <v>2130335</v>
      </c>
      <c r="B312" s="152" t="s">
        <v>340</v>
      </c>
      <c r="C312" s="156">
        <v>2800</v>
      </c>
    </row>
    <row r="313" spans="1:3" s="145" customFormat="1" ht="15" customHeight="1">
      <c r="A313" s="151">
        <v>2130399</v>
      </c>
      <c r="B313" s="152" t="s">
        <v>341</v>
      </c>
      <c r="C313" s="156">
        <v>7900</v>
      </c>
    </row>
    <row r="314" spans="1:3" s="145" customFormat="1" ht="15" customHeight="1">
      <c r="A314" s="151">
        <v>21305</v>
      </c>
      <c r="B314" s="152" t="s">
        <v>342</v>
      </c>
      <c r="C314" s="153">
        <f>SUM(C315:C321)</f>
        <v>7920</v>
      </c>
    </row>
    <row r="315" spans="1:3" s="145" customFormat="1" ht="15" customHeight="1">
      <c r="A315" s="151">
        <v>2130501</v>
      </c>
      <c r="B315" s="152" t="s">
        <v>94</v>
      </c>
      <c r="C315" s="156">
        <v>150</v>
      </c>
    </row>
    <row r="316" spans="1:3" s="145" customFormat="1" ht="15" customHeight="1">
      <c r="A316" s="151">
        <v>2130502</v>
      </c>
      <c r="B316" s="152" t="s">
        <v>95</v>
      </c>
      <c r="C316" s="156">
        <v>50</v>
      </c>
    </row>
    <row r="317" spans="1:3" s="145" customFormat="1" ht="15" customHeight="1">
      <c r="A317" s="151">
        <v>2130504</v>
      </c>
      <c r="B317" s="152" t="s">
        <v>343</v>
      </c>
      <c r="C317" s="156">
        <v>2000</v>
      </c>
    </row>
    <row r="318" spans="1:3" s="145" customFormat="1" ht="15" customHeight="1">
      <c r="A318" s="151">
        <v>2130505</v>
      </c>
      <c r="B318" s="152" t="s">
        <v>344</v>
      </c>
      <c r="C318" s="156">
        <v>1520</v>
      </c>
    </row>
    <row r="319" spans="1:3" s="145" customFormat="1" ht="15" customHeight="1">
      <c r="A319" s="151">
        <v>2130506</v>
      </c>
      <c r="B319" s="152" t="s">
        <v>345</v>
      </c>
      <c r="C319" s="156">
        <v>900</v>
      </c>
    </row>
    <row r="320" spans="1:3" s="145" customFormat="1" ht="15" customHeight="1">
      <c r="A320" s="151">
        <v>2130550</v>
      </c>
      <c r="B320" s="152" t="s">
        <v>346</v>
      </c>
      <c r="C320" s="156">
        <v>200</v>
      </c>
    </row>
    <row r="321" spans="1:3" s="145" customFormat="1" ht="15" customHeight="1">
      <c r="A321" s="151">
        <v>2130599</v>
      </c>
      <c r="B321" s="152" t="s">
        <v>347</v>
      </c>
      <c r="C321" s="156">
        <v>3100</v>
      </c>
    </row>
    <row r="322" spans="1:3" s="145" customFormat="1" ht="15" customHeight="1">
      <c r="A322" s="151">
        <v>21306</v>
      </c>
      <c r="B322" s="152" t="s">
        <v>348</v>
      </c>
      <c r="C322" s="153">
        <f>SUM(C323)</f>
        <v>2300</v>
      </c>
    </row>
    <row r="323" spans="1:3" s="145" customFormat="1" ht="15" customHeight="1">
      <c r="A323" s="151">
        <v>2130699</v>
      </c>
      <c r="B323" s="152" t="s">
        <v>349</v>
      </c>
      <c r="C323" s="156">
        <v>2300</v>
      </c>
    </row>
    <row r="324" spans="1:3" s="145" customFormat="1" ht="15" customHeight="1">
      <c r="A324" s="151">
        <v>21307</v>
      </c>
      <c r="B324" s="152" t="s">
        <v>350</v>
      </c>
      <c r="C324" s="153">
        <f>SUM(C325:C326)</f>
        <v>4900</v>
      </c>
    </row>
    <row r="325" spans="1:3" s="145" customFormat="1" ht="15" customHeight="1">
      <c r="A325" s="151">
        <v>2130701</v>
      </c>
      <c r="B325" s="152" t="s">
        <v>351</v>
      </c>
      <c r="C325" s="156">
        <v>2000</v>
      </c>
    </row>
    <row r="326" spans="1:3" s="145" customFormat="1" ht="15" customHeight="1">
      <c r="A326" s="151">
        <v>2130705</v>
      </c>
      <c r="B326" s="152" t="s">
        <v>352</v>
      </c>
      <c r="C326" s="156">
        <v>2900</v>
      </c>
    </row>
    <row r="327" spans="1:3" s="145" customFormat="1" ht="15" customHeight="1">
      <c r="A327" s="151">
        <v>21399</v>
      </c>
      <c r="B327" s="152" t="s">
        <v>353</v>
      </c>
      <c r="C327" s="153">
        <f>SUM(C328)</f>
        <v>5200</v>
      </c>
    </row>
    <row r="328" spans="1:3" s="145" customFormat="1" ht="15" customHeight="1">
      <c r="A328" s="151">
        <v>2139999</v>
      </c>
      <c r="B328" s="152" t="s">
        <v>354</v>
      </c>
      <c r="C328" s="156">
        <v>5200</v>
      </c>
    </row>
    <row r="329" spans="1:3" s="145" customFormat="1" ht="15" customHeight="1">
      <c r="A329" s="151">
        <v>214</v>
      </c>
      <c r="B329" s="152" t="s">
        <v>355</v>
      </c>
      <c r="C329" s="153">
        <f>C330+C339</f>
        <v>29360</v>
      </c>
    </row>
    <row r="330" spans="1:3" s="145" customFormat="1" ht="15" customHeight="1">
      <c r="A330" s="151">
        <v>21401</v>
      </c>
      <c r="B330" s="152" t="s">
        <v>356</v>
      </c>
      <c r="C330" s="153">
        <f>SUM(C331:C338)</f>
        <v>27780</v>
      </c>
    </row>
    <row r="331" spans="1:3" s="145" customFormat="1" ht="15" customHeight="1">
      <c r="A331" s="151">
        <v>2140101</v>
      </c>
      <c r="B331" s="152" t="s">
        <v>94</v>
      </c>
      <c r="C331" s="156">
        <v>200</v>
      </c>
    </row>
    <row r="332" spans="1:3" s="145" customFormat="1" ht="15" customHeight="1">
      <c r="A332" s="151">
        <v>2140102</v>
      </c>
      <c r="B332" s="152" t="s">
        <v>95</v>
      </c>
      <c r="C332" s="156">
        <v>80</v>
      </c>
    </row>
    <row r="333" spans="1:3" s="145" customFormat="1" ht="15" customHeight="1">
      <c r="A333" s="151">
        <v>2140104</v>
      </c>
      <c r="B333" s="152" t="s">
        <v>357</v>
      </c>
      <c r="C333" s="156">
        <v>17000</v>
      </c>
    </row>
    <row r="334" spans="1:3" s="145" customFormat="1" ht="15" customHeight="1">
      <c r="A334" s="151">
        <v>2140106</v>
      </c>
      <c r="B334" s="152" t="s">
        <v>358</v>
      </c>
      <c r="C334" s="156">
        <v>9000</v>
      </c>
    </row>
    <row r="335" spans="1:3" s="145" customFormat="1" ht="15" customHeight="1">
      <c r="A335" s="151">
        <v>2140110</v>
      </c>
      <c r="B335" s="152" t="s">
        <v>359</v>
      </c>
      <c r="C335" s="156">
        <v>770</v>
      </c>
    </row>
    <row r="336" spans="1:3" s="145" customFormat="1" ht="15" customHeight="1">
      <c r="A336" s="151">
        <v>2140112</v>
      </c>
      <c r="B336" s="152" t="s">
        <v>360</v>
      </c>
      <c r="C336" s="156">
        <v>150</v>
      </c>
    </row>
    <row r="337" spans="1:3" s="145" customFormat="1" ht="15" customHeight="1">
      <c r="A337" s="151">
        <v>2140126</v>
      </c>
      <c r="B337" s="152" t="s">
        <v>361</v>
      </c>
      <c r="C337" s="156">
        <v>120</v>
      </c>
    </row>
    <row r="338" spans="1:3" s="145" customFormat="1" ht="15" customHeight="1">
      <c r="A338" s="151">
        <v>2140199</v>
      </c>
      <c r="B338" s="152" t="s">
        <v>362</v>
      </c>
      <c r="C338" s="156">
        <v>460</v>
      </c>
    </row>
    <row r="339" spans="1:3" s="145" customFormat="1" ht="15" customHeight="1">
      <c r="A339" s="151">
        <v>21499</v>
      </c>
      <c r="B339" s="152" t="s">
        <v>363</v>
      </c>
      <c r="C339" s="153">
        <f>SUM(C340)</f>
        <v>1580</v>
      </c>
    </row>
    <row r="340" spans="1:3" s="145" customFormat="1" ht="15" customHeight="1">
      <c r="A340" s="151">
        <v>2149999</v>
      </c>
      <c r="B340" s="152" t="s">
        <v>364</v>
      </c>
      <c r="C340" s="156">
        <v>1580</v>
      </c>
    </row>
    <row r="341" spans="1:3" s="145" customFormat="1" ht="15" customHeight="1">
      <c r="A341" s="151">
        <v>215</v>
      </c>
      <c r="B341" s="152" t="s">
        <v>365</v>
      </c>
      <c r="C341" s="153">
        <f>C342+C347+C351</f>
        <v>19000</v>
      </c>
    </row>
    <row r="342" spans="1:3" s="145" customFormat="1" ht="15" customHeight="1">
      <c r="A342" s="151">
        <v>21501</v>
      </c>
      <c r="B342" s="152" t="s">
        <v>366</v>
      </c>
      <c r="C342" s="153">
        <f>SUM(C343:C346)</f>
        <v>5620</v>
      </c>
    </row>
    <row r="343" spans="1:3" s="145" customFormat="1" ht="15" customHeight="1">
      <c r="A343" s="151">
        <v>2150101</v>
      </c>
      <c r="B343" s="152" t="s">
        <v>94</v>
      </c>
      <c r="C343" s="156">
        <v>410</v>
      </c>
    </row>
    <row r="344" spans="1:3" s="145" customFormat="1" ht="15" customHeight="1">
      <c r="A344" s="151">
        <v>2150103</v>
      </c>
      <c r="B344" s="152" t="s">
        <v>100</v>
      </c>
      <c r="C344" s="156">
        <v>110</v>
      </c>
    </row>
    <row r="345" spans="1:3" s="145" customFormat="1" ht="15" customHeight="1">
      <c r="A345" s="151">
        <v>2150104</v>
      </c>
      <c r="B345" s="152" t="s">
        <v>367</v>
      </c>
      <c r="C345" s="156">
        <v>5000</v>
      </c>
    </row>
    <row r="346" spans="1:3" s="145" customFormat="1" ht="15" customHeight="1">
      <c r="A346" s="151">
        <v>2150199</v>
      </c>
      <c r="B346" s="152" t="s">
        <v>368</v>
      </c>
      <c r="C346" s="156">
        <v>100</v>
      </c>
    </row>
    <row r="347" spans="1:3" s="145" customFormat="1" ht="15" customHeight="1">
      <c r="A347" s="151">
        <v>21506</v>
      </c>
      <c r="B347" s="152" t="s">
        <v>369</v>
      </c>
      <c r="C347" s="153">
        <f>SUM(C348:C350)</f>
        <v>940</v>
      </c>
    </row>
    <row r="348" spans="1:3" s="145" customFormat="1" ht="15" customHeight="1">
      <c r="A348" s="151">
        <v>2150601</v>
      </c>
      <c r="B348" s="152" t="s">
        <v>94</v>
      </c>
      <c r="C348" s="156">
        <v>260</v>
      </c>
    </row>
    <row r="349" spans="1:3" s="145" customFormat="1" ht="15" customHeight="1">
      <c r="A349" s="151">
        <v>2150602</v>
      </c>
      <c r="B349" s="152" t="s">
        <v>95</v>
      </c>
      <c r="C349" s="156">
        <v>550</v>
      </c>
    </row>
    <row r="350" spans="1:3" s="145" customFormat="1" ht="15" customHeight="1">
      <c r="A350" s="151">
        <v>2150699</v>
      </c>
      <c r="B350" s="152" t="s">
        <v>370</v>
      </c>
      <c r="C350" s="156">
        <v>130</v>
      </c>
    </row>
    <row r="351" spans="1:3" s="145" customFormat="1" ht="15" customHeight="1">
      <c r="A351" s="151">
        <v>21508</v>
      </c>
      <c r="B351" s="152" t="s">
        <v>371</v>
      </c>
      <c r="C351" s="153">
        <f>SUM(C352:C353)</f>
        <v>12440</v>
      </c>
    </row>
    <row r="352" spans="1:3" s="145" customFormat="1" ht="15" customHeight="1">
      <c r="A352" s="151">
        <v>2150805</v>
      </c>
      <c r="B352" s="152" t="s">
        <v>372</v>
      </c>
      <c r="C352" s="156">
        <v>11880</v>
      </c>
    </row>
    <row r="353" spans="1:3" s="145" customFormat="1" ht="15" customHeight="1">
      <c r="A353" s="151">
        <v>2150899</v>
      </c>
      <c r="B353" s="152" t="s">
        <v>373</v>
      </c>
      <c r="C353" s="156">
        <v>560</v>
      </c>
    </row>
    <row r="354" spans="1:3" s="145" customFormat="1" ht="15" customHeight="1">
      <c r="A354" s="151">
        <v>216</v>
      </c>
      <c r="B354" s="152" t="s">
        <v>374</v>
      </c>
      <c r="C354" s="153">
        <f>C355+C357</f>
        <v>11846</v>
      </c>
    </row>
    <row r="355" spans="1:3" s="145" customFormat="1" ht="15" customHeight="1">
      <c r="A355" s="151">
        <v>21602</v>
      </c>
      <c r="B355" s="152" t="s">
        <v>375</v>
      </c>
      <c r="C355" s="153">
        <f>SUM(C356:C356)</f>
        <v>950</v>
      </c>
    </row>
    <row r="356" spans="1:3" s="145" customFormat="1" ht="15" customHeight="1">
      <c r="A356" s="151">
        <v>2160299</v>
      </c>
      <c r="B356" s="152" t="s">
        <v>376</v>
      </c>
      <c r="C356" s="156">
        <v>950</v>
      </c>
    </row>
    <row r="357" spans="1:3" s="145" customFormat="1" ht="15" customHeight="1">
      <c r="A357" s="151">
        <v>21605</v>
      </c>
      <c r="B357" s="152" t="s">
        <v>377</v>
      </c>
      <c r="C357" s="153">
        <f>SUM(C358:C360)</f>
        <v>10896</v>
      </c>
    </row>
    <row r="358" spans="1:3" s="145" customFormat="1" ht="15" customHeight="1">
      <c r="A358" s="151">
        <v>2160501</v>
      </c>
      <c r="B358" s="152" t="s">
        <v>94</v>
      </c>
      <c r="C358" s="156">
        <v>280</v>
      </c>
    </row>
    <row r="359" spans="1:3" s="145" customFormat="1" ht="15" customHeight="1">
      <c r="A359" s="151">
        <v>2160504</v>
      </c>
      <c r="B359" s="152" t="s">
        <v>378</v>
      </c>
      <c r="C359" s="156">
        <v>1761</v>
      </c>
    </row>
    <row r="360" spans="1:3" s="145" customFormat="1" ht="15" customHeight="1">
      <c r="A360" s="151">
        <v>2160599</v>
      </c>
      <c r="B360" s="152" t="s">
        <v>379</v>
      </c>
      <c r="C360" s="156">
        <v>8855</v>
      </c>
    </row>
    <row r="361" spans="1:3" s="145" customFormat="1" ht="15" customHeight="1">
      <c r="A361" s="151">
        <v>217</v>
      </c>
      <c r="B361" s="152" t="s">
        <v>380</v>
      </c>
      <c r="C361" s="153">
        <f>C362</f>
        <v>480</v>
      </c>
    </row>
    <row r="362" spans="1:3" s="145" customFormat="1" ht="15" customHeight="1">
      <c r="A362" s="151">
        <v>21799</v>
      </c>
      <c r="B362" s="152" t="s">
        <v>381</v>
      </c>
      <c r="C362" s="153">
        <f>SUM(C363)</f>
        <v>480</v>
      </c>
    </row>
    <row r="363" spans="1:3" s="145" customFormat="1" ht="15" customHeight="1">
      <c r="A363" s="151">
        <v>2179999</v>
      </c>
      <c r="B363" s="152" t="s">
        <v>382</v>
      </c>
      <c r="C363" s="156">
        <v>480</v>
      </c>
    </row>
    <row r="364" spans="1:3" s="145" customFormat="1" ht="15" customHeight="1">
      <c r="A364" s="151">
        <v>219</v>
      </c>
      <c r="B364" s="152" t="s">
        <v>383</v>
      </c>
      <c r="C364" s="153">
        <f>C365</f>
        <v>200</v>
      </c>
    </row>
    <row r="365" spans="1:3" s="145" customFormat="1" ht="15" customHeight="1">
      <c r="A365" s="151">
        <v>21999</v>
      </c>
      <c r="B365" s="152" t="s">
        <v>384</v>
      </c>
      <c r="C365" s="156">
        <v>200</v>
      </c>
    </row>
    <row r="366" spans="1:3" s="145" customFormat="1" ht="15" customHeight="1">
      <c r="A366" s="151">
        <v>220</v>
      </c>
      <c r="B366" s="152" t="s">
        <v>385</v>
      </c>
      <c r="C366" s="153">
        <f>C367+C374</f>
        <v>6700</v>
      </c>
    </row>
    <row r="367" spans="1:3" s="145" customFormat="1" ht="15" customHeight="1">
      <c r="A367" s="151">
        <v>22001</v>
      </c>
      <c r="B367" s="152" t="s">
        <v>386</v>
      </c>
      <c r="C367" s="153">
        <f>SUM(C368:C373)</f>
        <v>6420</v>
      </c>
    </row>
    <row r="368" spans="1:3" s="145" customFormat="1" ht="15" customHeight="1">
      <c r="A368" s="151">
        <v>2200101</v>
      </c>
      <c r="B368" s="152" t="s">
        <v>94</v>
      </c>
      <c r="C368" s="156">
        <v>200</v>
      </c>
    </row>
    <row r="369" spans="1:3" s="145" customFormat="1" ht="15" customHeight="1">
      <c r="A369" s="151">
        <v>2200111</v>
      </c>
      <c r="B369" s="152" t="s">
        <v>387</v>
      </c>
      <c r="C369" s="156">
        <v>50</v>
      </c>
    </row>
    <row r="370" spans="1:3" s="145" customFormat="1" ht="15" customHeight="1">
      <c r="A370" s="151">
        <v>2200112</v>
      </c>
      <c r="B370" s="152" t="s">
        <v>388</v>
      </c>
      <c r="C370" s="156">
        <v>3230</v>
      </c>
    </row>
    <row r="371" spans="1:3" s="145" customFormat="1" ht="15" customHeight="1">
      <c r="A371" s="151">
        <v>2200114</v>
      </c>
      <c r="B371" s="152" t="s">
        <v>389</v>
      </c>
      <c r="C371" s="156">
        <v>100</v>
      </c>
    </row>
    <row r="372" spans="1:3" s="145" customFormat="1" ht="15" customHeight="1">
      <c r="A372" s="151">
        <v>2200150</v>
      </c>
      <c r="B372" s="152" t="s">
        <v>104</v>
      </c>
      <c r="C372" s="156">
        <v>2600</v>
      </c>
    </row>
    <row r="373" spans="1:3" s="145" customFormat="1" ht="15" customHeight="1">
      <c r="A373" s="151">
        <v>2200199</v>
      </c>
      <c r="B373" s="152" t="s">
        <v>390</v>
      </c>
      <c r="C373" s="156">
        <v>240</v>
      </c>
    </row>
    <row r="374" spans="1:3" s="145" customFormat="1" ht="15" customHeight="1">
      <c r="A374" s="151">
        <v>22005</v>
      </c>
      <c r="B374" s="152" t="s">
        <v>391</v>
      </c>
      <c r="C374" s="153">
        <f>SUM(C375:C376)</f>
        <v>280</v>
      </c>
    </row>
    <row r="375" spans="1:3" s="145" customFormat="1" ht="15" customHeight="1">
      <c r="A375" s="151">
        <v>2200502</v>
      </c>
      <c r="B375" s="152" t="s">
        <v>95</v>
      </c>
      <c r="C375" s="156">
        <v>120</v>
      </c>
    </row>
    <row r="376" spans="1:3" s="145" customFormat="1" ht="15" customHeight="1">
      <c r="A376" s="151">
        <v>2200510</v>
      </c>
      <c r="B376" s="152" t="s">
        <v>392</v>
      </c>
      <c r="C376" s="156">
        <v>160</v>
      </c>
    </row>
    <row r="377" spans="1:3" s="145" customFormat="1" ht="15" customHeight="1">
      <c r="A377" s="151">
        <v>221</v>
      </c>
      <c r="B377" s="152" t="s">
        <v>393</v>
      </c>
      <c r="C377" s="153">
        <f>C378+C383</f>
        <v>18000</v>
      </c>
    </row>
    <row r="378" spans="1:3" s="145" customFormat="1" ht="15" customHeight="1">
      <c r="A378" s="151">
        <v>22101</v>
      </c>
      <c r="B378" s="152" t="s">
        <v>394</v>
      </c>
      <c r="C378" s="153">
        <f>SUM(C379:C382)</f>
        <v>7200</v>
      </c>
    </row>
    <row r="379" spans="1:3" s="145" customFormat="1" ht="15" customHeight="1">
      <c r="A379" s="151">
        <v>2210101</v>
      </c>
      <c r="B379" s="152" t="s">
        <v>395</v>
      </c>
      <c r="C379" s="156">
        <v>580</v>
      </c>
    </row>
    <row r="380" spans="1:3" s="145" customFormat="1" ht="15" customHeight="1">
      <c r="A380" s="151">
        <v>2210103</v>
      </c>
      <c r="B380" s="152" t="s">
        <v>396</v>
      </c>
      <c r="C380" s="156">
        <v>6300</v>
      </c>
    </row>
    <row r="381" spans="1:3" s="145" customFormat="1" ht="15" customHeight="1">
      <c r="A381" s="151">
        <v>2210107</v>
      </c>
      <c r="B381" s="152" t="s">
        <v>397</v>
      </c>
      <c r="C381" s="156">
        <v>10</v>
      </c>
    </row>
    <row r="382" spans="1:3" s="145" customFormat="1" ht="15" customHeight="1">
      <c r="A382" s="151">
        <v>2210199</v>
      </c>
      <c r="B382" s="152" t="s">
        <v>398</v>
      </c>
      <c r="C382" s="156">
        <v>310</v>
      </c>
    </row>
    <row r="383" spans="1:3" s="145" customFormat="1" ht="15" customHeight="1">
      <c r="A383" s="151">
        <v>22102</v>
      </c>
      <c r="B383" s="152" t="s">
        <v>399</v>
      </c>
      <c r="C383" s="153">
        <f>SUM(C384:C384)</f>
        <v>10800</v>
      </c>
    </row>
    <row r="384" spans="1:3" s="145" customFormat="1" ht="15" customHeight="1">
      <c r="A384" s="151">
        <v>2210201</v>
      </c>
      <c r="B384" s="152" t="s">
        <v>400</v>
      </c>
      <c r="C384" s="156">
        <v>10800</v>
      </c>
    </row>
    <row r="385" spans="1:3" s="145" customFormat="1" ht="15" customHeight="1">
      <c r="A385" s="151">
        <v>222</v>
      </c>
      <c r="B385" s="152" t="s">
        <v>401</v>
      </c>
      <c r="C385" s="153">
        <f>C386+C390+C392</f>
        <v>1500</v>
      </c>
    </row>
    <row r="386" spans="1:3" s="145" customFormat="1" ht="15" customHeight="1">
      <c r="A386" s="151">
        <v>22201</v>
      </c>
      <c r="B386" s="152" t="s">
        <v>402</v>
      </c>
      <c r="C386" s="153">
        <f>SUM(C387:C389)</f>
        <v>160</v>
      </c>
    </row>
    <row r="387" spans="1:3" s="145" customFormat="1" ht="15" customHeight="1">
      <c r="A387" s="151">
        <v>2220101</v>
      </c>
      <c r="B387" s="152" t="s">
        <v>94</v>
      </c>
      <c r="C387" s="156">
        <v>120</v>
      </c>
    </row>
    <row r="388" spans="1:3" s="145" customFormat="1" ht="15" customHeight="1">
      <c r="A388" s="151">
        <v>2220102</v>
      </c>
      <c r="B388" s="152" t="s">
        <v>95</v>
      </c>
      <c r="C388" s="156">
        <v>30</v>
      </c>
    </row>
    <row r="389" spans="1:3" s="145" customFormat="1" ht="15" customHeight="1">
      <c r="A389" s="151">
        <v>2220199</v>
      </c>
      <c r="B389" s="152" t="s">
        <v>403</v>
      </c>
      <c r="C389" s="156">
        <v>10</v>
      </c>
    </row>
    <row r="390" spans="1:3" s="145" customFormat="1" ht="15" customHeight="1">
      <c r="A390" s="151">
        <v>22202</v>
      </c>
      <c r="B390" s="152" t="s">
        <v>404</v>
      </c>
      <c r="C390" s="153">
        <f>SUM(C391)</f>
        <v>510</v>
      </c>
    </row>
    <row r="391" spans="1:3" s="145" customFormat="1" ht="15" customHeight="1">
      <c r="A391" s="151">
        <v>2220299</v>
      </c>
      <c r="B391" s="152" t="s">
        <v>405</v>
      </c>
      <c r="C391" s="156">
        <v>510</v>
      </c>
    </row>
    <row r="392" spans="1:3" s="145" customFormat="1" ht="15" customHeight="1">
      <c r="A392" s="151">
        <v>22205</v>
      </c>
      <c r="B392" s="152" t="s">
        <v>406</v>
      </c>
      <c r="C392" s="153">
        <f>SUM(C393:C394)</f>
        <v>830</v>
      </c>
    </row>
    <row r="393" spans="1:3" s="145" customFormat="1" ht="15" customHeight="1">
      <c r="A393" s="151">
        <v>2220509</v>
      </c>
      <c r="B393" s="152" t="s">
        <v>407</v>
      </c>
      <c r="C393" s="156">
        <v>450</v>
      </c>
    </row>
    <row r="394" spans="1:3" s="145" customFormat="1" ht="15" customHeight="1">
      <c r="A394" s="151">
        <v>2220599</v>
      </c>
      <c r="B394" s="152" t="s">
        <v>408</v>
      </c>
      <c r="C394" s="156">
        <v>380</v>
      </c>
    </row>
    <row r="395" spans="1:3" s="145" customFormat="1" ht="15" customHeight="1">
      <c r="A395" s="151">
        <v>232</v>
      </c>
      <c r="B395" s="152" t="s">
        <v>409</v>
      </c>
      <c r="C395" s="153">
        <f>SUM(C396)</f>
        <v>7500</v>
      </c>
    </row>
    <row r="396" spans="1:3" s="145" customFormat="1" ht="15" customHeight="1">
      <c r="A396" s="151">
        <v>23203</v>
      </c>
      <c r="B396" s="152" t="s">
        <v>410</v>
      </c>
      <c r="C396" s="156">
        <f>SUM(C397)</f>
        <v>7500</v>
      </c>
    </row>
    <row r="397" spans="1:3" s="145" customFormat="1" ht="15" customHeight="1">
      <c r="A397" s="151">
        <v>2320301</v>
      </c>
      <c r="B397" s="152" t="s">
        <v>411</v>
      </c>
      <c r="C397" s="156">
        <v>7500</v>
      </c>
    </row>
    <row r="398" spans="1:3" s="145" customFormat="1" ht="15" customHeight="1">
      <c r="A398" s="151"/>
      <c r="B398" s="157" t="s">
        <v>412</v>
      </c>
      <c r="C398" s="156">
        <f>C395+C385+C377+C366+C364+C361+C354+C341+C329+C273+C260+C244+C214+C177+C153+C146+C126+C103+C4</f>
        <v>742086</v>
      </c>
    </row>
  </sheetData>
  <sheetProtection/>
  <autoFilter ref="A3:E398"/>
  <mergeCells count="1">
    <mergeCell ref="A1:C1"/>
  </mergeCells>
  <printOptions horizontalCentered="1"/>
  <pageMargins left="0.87" right="0.87"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T30"/>
  <sheetViews>
    <sheetView showZeros="0" view="pageBreakPreview" zoomScale="85" zoomScaleNormal="70" zoomScaleSheetLayoutView="85" workbookViewId="0" topLeftCell="A1">
      <pane xSplit="1" ySplit="7" topLeftCell="B17" activePane="bottomRight" state="frozen"/>
      <selection pane="bottomRight" activeCell="C31" sqref="C31"/>
    </sheetView>
  </sheetViews>
  <sheetFormatPr defaultColWidth="9.00390625" defaultRowHeight="14.25"/>
  <cols>
    <col min="1" max="1" width="29.125" style="121" customWidth="1"/>
    <col min="2" max="2" width="10.25390625" style="123" customWidth="1"/>
    <col min="3" max="3" width="11.625" style="123" bestFit="1" customWidth="1"/>
    <col min="4" max="9" width="7.25390625" style="123" customWidth="1"/>
    <col min="10" max="10" width="11.375" style="123" customWidth="1"/>
    <col min="11" max="40" width="7.25390625" style="123" customWidth="1"/>
    <col min="41" max="41" width="7.875" style="123" customWidth="1"/>
    <col min="42" max="56" width="7.25390625" style="123" customWidth="1"/>
    <col min="57" max="57" width="10.00390625" style="123" customWidth="1"/>
    <col min="58" max="63" width="7.25390625" style="123" customWidth="1"/>
    <col min="64" max="64" width="8.125" style="123" customWidth="1"/>
    <col min="65" max="91" width="7.25390625" style="123" customWidth="1"/>
    <col min="92" max="93" width="6.25390625" style="123" customWidth="1"/>
    <col min="94" max="94" width="6.00390625" style="123" customWidth="1"/>
    <col min="95" max="96" width="5.00390625" style="123" customWidth="1"/>
    <col min="97" max="97" width="7.25390625" style="123" customWidth="1"/>
    <col min="98" max="98" width="8.625" style="123" customWidth="1"/>
    <col min="99" max="103" width="7.25390625" style="123" customWidth="1"/>
    <col min="104" max="16384" width="9.00390625" style="123" customWidth="1"/>
  </cols>
  <sheetData>
    <row r="1" spans="1:254" s="119" customFormat="1" ht="39" customHeight="1">
      <c r="A1" s="124" t="s">
        <v>413</v>
      </c>
      <c r="B1" s="124"/>
      <c r="C1" s="124"/>
      <c r="D1" s="124"/>
      <c r="E1" s="124"/>
      <c r="F1" s="124"/>
      <c r="G1" s="124"/>
      <c r="H1" s="124"/>
      <c r="I1" s="124"/>
      <c r="J1" s="124"/>
      <c r="K1" s="124"/>
      <c r="L1" s="124"/>
      <c r="M1" s="124"/>
      <c r="N1" s="124"/>
      <c r="O1" s="124"/>
      <c r="P1" s="124"/>
      <c r="Q1" s="124"/>
      <c r="R1" s="124"/>
      <c r="S1" s="124"/>
      <c r="T1" s="124"/>
      <c r="U1" s="124"/>
      <c r="V1" s="124"/>
      <c r="W1" s="124"/>
      <c r="X1" s="124"/>
      <c r="Y1" s="124"/>
      <c r="Z1" s="124" t="s">
        <v>413</v>
      </c>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t="s">
        <v>413</v>
      </c>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t="s">
        <v>413</v>
      </c>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c r="CX1" s="124"/>
      <c r="CY1" s="124"/>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row>
    <row r="2" spans="1:254" s="120" customFormat="1" ht="27" customHeight="1">
      <c r="A2" s="125" t="s">
        <v>414</v>
      </c>
      <c r="B2" s="126"/>
      <c r="C2" s="126"/>
      <c r="D2" s="126"/>
      <c r="E2" s="126"/>
      <c r="F2" s="126"/>
      <c r="G2" s="126"/>
      <c r="H2" s="126"/>
      <c r="I2" s="126"/>
      <c r="J2" s="126"/>
      <c r="K2" s="126"/>
      <c r="L2" s="126"/>
      <c r="M2" s="126"/>
      <c r="N2" s="126"/>
      <c r="O2" s="126"/>
      <c r="P2" s="126"/>
      <c r="Q2" s="126"/>
      <c r="R2" s="126"/>
      <c r="S2" s="126"/>
      <c r="T2" s="126"/>
      <c r="U2" s="126"/>
      <c r="V2" s="126"/>
      <c r="W2" s="126"/>
      <c r="X2" s="139" t="s">
        <v>27</v>
      </c>
      <c r="Y2" s="139"/>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39" t="s">
        <v>27</v>
      </c>
      <c r="AY2" s="139"/>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39" t="s">
        <v>27</v>
      </c>
      <c r="BX2" s="139"/>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t="s">
        <v>27</v>
      </c>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6"/>
      <c r="IJ2" s="126"/>
      <c r="IK2" s="126"/>
      <c r="IL2" s="126"/>
      <c r="IM2" s="126"/>
      <c r="IN2" s="126"/>
      <c r="IO2" s="126"/>
      <c r="IP2" s="126"/>
      <c r="IQ2" s="126"/>
      <c r="IR2" s="126"/>
      <c r="IS2" s="126"/>
      <c r="IT2" s="126"/>
    </row>
    <row r="3" spans="1:103" s="121" customFormat="1" ht="21.75" customHeight="1">
      <c r="A3" s="127" t="s">
        <v>415</v>
      </c>
      <c r="B3" s="127" t="s">
        <v>416</v>
      </c>
      <c r="C3" s="128" t="s">
        <v>417</v>
      </c>
      <c r="D3" s="128"/>
      <c r="E3" s="128"/>
      <c r="F3" s="128"/>
      <c r="G3" s="128"/>
      <c r="H3" s="128"/>
      <c r="I3" s="128"/>
      <c r="J3" s="128"/>
      <c r="K3" s="128"/>
      <c r="L3" s="128"/>
      <c r="M3" s="128" t="s">
        <v>418</v>
      </c>
      <c r="N3" s="128"/>
      <c r="O3" s="128"/>
      <c r="P3" s="128"/>
      <c r="Q3" s="128"/>
      <c r="R3" s="128"/>
      <c r="S3" s="128"/>
      <c r="T3" s="128"/>
      <c r="U3" s="128"/>
      <c r="V3" s="128"/>
      <c r="W3" s="128"/>
      <c r="X3" s="128"/>
      <c r="Y3" s="128"/>
      <c r="Z3" s="128" t="s">
        <v>418</v>
      </c>
      <c r="AA3" s="128"/>
      <c r="AB3" s="128"/>
      <c r="AC3" s="128"/>
      <c r="AD3" s="128"/>
      <c r="AE3" s="128"/>
      <c r="AF3" s="128"/>
      <c r="AG3" s="128"/>
      <c r="AH3" s="128"/>
      <c r="AI3" s="128"/>
      <c r="AJ3" s="128"/>
      <c r="AK3" s="128"/>
      <c r="AL3" s="128"/>
      <c r="AM3" s="128"/>
      <c r="AN3" s="128"/>
      <c r="AO3" s="128" t="s">
        <v>419</v>
      </c>
      <c r="AP3" s="128"/>
      <c r="AQ3" s="128"/>
      <c r="AR3" s="128"/>
      <c r="AS3" s="128"/>
      <c r="AT3" s="128"/>
      <c r="AU3" s="128"/>
      <c r="AV3" s="128"/>
      <c r="AW3" s="128"/>
      <c r="AX3" s="128"/>
      <c r="AY3" s="128"/>
      <c r="AZ3" s="128" t="s">
        <v>419</v>
      </c>
      <c r="BA3" s="128"/>
      <c r="BB3" s="128"/>
      <c r="BC3" s="128"/>
      <c r="BD3" s="128"/>
      <c r="BE3" s="128"/>
      <c r="BF3" s="128" t="s">
        <v>420</v>
      </c>
      <c r="BG3" s="128"/>
      <c r="BH3" s="128"/>
      <c r="BI3" s="128"/>
      <c r="BJ3" s="128"/>
      <c r="BK3" s="128"/>
      <c r="BL3" s="128"/>
      <c r="BM3" s="128"/>
      <c r="BN3" s="128"/>
      <c r="BO3" s="128"/>
      <c r="BP3" s="128"/>
      <c r="BQ3" s="128" t="s">
        <v>421</v>
      </c>
      <c r="BR3" s="128"/>
      <c r="BS3" s="128"/>
      <c r="BT3" s="128"/>
      <c r="BU3" s="128"/>
      <c r="BV3" s="128"/>
      <c r="BW3" s="128"/>
      <c r="BX3" s="128"/>
      <c r="BY3" s="128" t="s">
        <v>421</v>
      </c>
      <c r="BZ3" s="128"/>
      <c r="CA3" s="128"/>
      <c r="CB3" s="128"/>
      <c r="CC3" s="128"/>
      <c r="CD3" s="128"/>
      <c r="CE3" s="128"/>
      <c r="CF3" s="128"/>
      <c r="CG3" s="128" t="s">
        <v>422</v>
      </c>
      <c r="CH3" s="128"/>
      <c r="CI3" s="128"/>
      <c r="CJ3" s="128"/>
      <c r="CK3" s="128"/>
      <c r="CL3" s="128" t="s">
        <v>423</v>
      </c>
      <c r="CM3" s="128"/>
      <c r="CN3" s="128"/>
      <c r="CO3" s="129" t="s">
        <v>424</v>
      </c>
      <c r="CP3" s="129"/>
      <c r="CQ3" s="129"/>
      <c r="CR3" s="129"/>
      <c r="CS3" s="129" t="s">
        <v>425</v>
      </c>
      <c r="CT3" s="129"/>
      <c r="CU3" s="129"/>
      <c r="CV3" s="129" t="s">
        <v>424</v>
      </c>
      <c r="CW3" s="129"/>
      <c r="CX3" s="129"/>
      <c r="CY3" s="129"/>
    </row>
    <row r="4" spans="1:103" s="121" customFormat="1" ht="21.75" customHeight="1">
      <c r="A4" s="127"/>
      <c r="B4" s="127"/>
      <c r="C4" s="129" t="s">
        <v>426</v>
      </c>
      <c r="D4" s="129" t="s">
        <v>427</v>
      </c>
      <c r="E4" s="129" t="s">
        <v>428</v>
      </c>
      <c r="F4" s="129" t="s">
        <v>429</v>
      </c>
      <c r="G4" s="129" t="s">
        <v>430</v>
      </c>
      <c r="H4" s="129" t="s">
        <v>431</v>
      </c>
      <c r="I4" s="129" t="s">
        <v>432</v>
      </c>
      <c r="J4" s="129" t="s">
        <v>433</v>
      </c>
      <c r="K4" s="129" t="s">
        <v>434</v>
      </c>
      <c r="L4" s="129" t="s">
        <v>435</v>
      </c>
      <c r="M4" s="129" t="s">
        <v>436</v>
      </c>
      <c r="N4" s="129" t="s">
        <v>437</v>
      </c>
      <c r="O4" s="129" t="s">
        <v>438</v>
      </c>
      <c r="P4" s="129" t="s">
        <v>439</v>
      </c>
      <c r="Q4" s="129" t="s">
        <v>440</v>
      </c>
      <c r="R4" s="129" t="s">
        <v>441</v>
      </c>
      <c r="S4" s="129" t="s">
        <v>442</v>
      </c>
      <c r="T4" s="129" t="s">
        <v>443</v>
      </c>
      <c r="U4" s="129" t="s">
        <v>444</v>
      </c>
      <c r="V4" s="129" t="s">
        <v>445</v>
      </c>
      <c r="W4" s="129" t="s">
        <v>446</v>
      </c>
      <c r="X4" s="129" t="s">
        <v>447</v>
      </c>
      <c r="Y4" s="129" t="s">
        <v>448</v>
      </c>
      <c r="Z4" s="129" t="s">
        <v>449</v>
      </c>
      <c r="AA4" s="129" t="s">
        <v>450</v>
      </c>
      <c r="AB4" s="129" t="s">
        <v>451</v>
      </c>
      <c r="AC4" s="129" t="s">
        <v>452</v>
      </c>
      <c r="AD4" s="129" t="s">
        <v>453</v>
      </c>
      <c r="AE4" s="129" t="s">
        <v>454</v>
      </c>
      <c r="AF4" s="129" t="s">
        <v>455</v>
      </c>
      <c r="AG4" s="129" t="s">
        <v>456</v>
      </c>
      <c r="AH4" s="129" t="s">
        <v>457</v>
      </c>
      <c r="AI4" s="129" t="s">
        <v>458</v>
      </c>
      <c r="AJ4" s="129" t="s">
        <v>459</v>
      </c>
      <c r="AK4" s="129" t="s">
        <v>460</v>
      </c>
      <c r="AL4" s="129" t="s">
        <v>461</v>
      </c>
      <c r="AM4" s="129" t="s">
        <v>462</v>
      </c>
      <c r="AN4" s="129" t="s">
        <v>463</v>
      </c>
      <c r="AO4" s="129" t="s">
        <v>464</v>
      </c>
      <c r="AP4" s="129" t="s">
        <v>465</v>
      </c>
      <c r="AQ4" s="129" t="s">
        <v>466</v>
      </c>
      <c r="AR4" s="129" t="s">
        <v>467</v>
      </c>
      <c r="AS4" s="129" t="s">
        <v>468</v>
      </c>
      <c r="AT4" s="129" t="s">
        <v>469</v>
      </c>
      <c r="AU4" s="129" t="s">
        <v>470</v>
      </c>
      <c r="AV4" s="129" t="s">
        <v>471</v>
      </c>
      <c r="AW4" s="129" t="s">
        <v>472</v>
      </c>
      <c r="AX4" s="129" t="s">
        <v>473</v>
      </c>
      <c r="AY4" s="129" t="s">
        <v>474</v>
      </c>
      <c r="AZ4" s="129" t="s">
        <v>475</v>
      </c>
      <c r="BA4" s="129" t="s">
        <v>476</v>
      </c>
      <c r="BB4" s="129" t="s">
        <v>477</v>
      </c>
      <c r="BC4" s="129" t="s">
        <v>478</v>
      </c>
      <c r="BD4" s="129" t="s">
        <v>479</v>
      </c>
      <c r="BE4" s="129" t="s">
        <v>480</v>
      </c>
      <c r="BF4" s="129" t="s">
        <v>481</v>
      </c>
      <c r="BG4" s="129" t="s">
        <v>482</v>
      </c>
      <c r="BH4" s="129" t="s">
        <v>483</v>
      </c>
      <c r="BI4" s="129" t="s">
        <v>484</v>
      </c>
      <c r="BJ4" s="129" t="s">
        <v>485</v>
      </c>
      <c r="BK4" s="129" t="s">
        <v>486</v>
      </c>
      <c r="BL4" s="129" t="s">
        <v>487</v>
      </c>
      <c r="BM4" s="129" t="s">
        <v>488</v>
      </c>
      <c r="BN4" s="129" t="s">
        <v>489</v>
      </c>
      <c r="BO4" s="129" t="s">
        <v>490</v>
      </c>
      <c r="BP4" s="129" t="s">
        <v>491</v>
      </c>
      <c r="BQ4" s="129" t="s">
        <v>421</v>
      </c>
      <c r="BR4" s="129" t="s">
        <v>482</v>
      </c>
      <c r="BS4" s="129" t="s">
        <v>483</v>
      </c>
      <c r="BT4" s="129" t="s">
        <v>484</v>
      </c>
      <c r="BU4" s="129" t="s">
        <v>485</v>
      </c>
      <c r="BV4" s="129" t="s">
        <v>486</v>
      </c>
      <c r="BW4" s="129" t="s">
        <v>487</v>
      </c>
      <c r="BX4" s="129" t="s">
        <v>488</v>
      </c>
      <c r="BY4" s="129" t="s">
        <v>492</v>
      </c>
      <c r="BZ4" s="129" t="s">
        <v>493</v>
      </c>
      <c r="CA4" s="129" t="s">
        <v>494</v>
      </c>
      <c r="CB4" s="129" t="s">
        <v>495</v>
      </c>
      <c r="CC4" s="129" t="s">
        <v>489</v>
      </c>
      <c r="CD4" s="129" t="s">
        <v>490</v>
      </c>
      <c r="CE4" s="129" t="s">
        <v>496</v>
      </c>
      <c r="CF4" s="129" t="s">
        <v>421</v>
      </c>
      <c r="CG4" s="129" t="s">
        <v>497</v>
      </c>
      <c r="CH4" s="129" t="s">
        <v>498</v>
      </c>
      <c r="CI4" s="129" t="s">
        <v>499</v>
      </c>
      <c r="CJ4" s="129" t="s">
        <v>500</v>
      </c>
      <c r="CK4" s="129" t="s">
        <v>501</v>
      </c>
      <c r="CL4" s="129" t="s">
        <v>502</v>
      </c>
      <c r="CM4" s="129" t="s">
        <v>503</v>
      </c>
      <c r="CN4" s="129" t="s">
        <v>504</v>
      </c>
      <c r="CO4" s="129" t="s">
        <v>505</v>
      </c>
      <c r="CP4" s="129" t="s">
        <v>506</v>
      </c>
      <c r="CQ4" s="129" t="s">
        <v>507</v>
      </c>
      <c r="CR4" s="129" t="s">
        <v>424</v>
      </c>
      <c r="CS4" s="129" t="s">
        <v>508</v>
      </c>
      <c r="CT4" s="129" t="s">
        <v>509</v>
      </c>
      <c r="CU4" s="129" t="s">
        <v>510</v>
      </c>
      <c r="CV4" s="129" t="s">
        <v>424</v>
      </c>
      <c r="CW4" s="129" t="s">
        <v>511</v>
      </c>
      <c r="CX4" s="129" t="s">
        <v>512</v>
      </c>
      <c r="CY4" s="129" t="s">
        <v>513</v>
      </c>
    </row>
    <row r="5" spans="1:103" s="121" customFormat="1" ht="21.75" customHeight="1">
      <c r="A5" s="127"/>
      <c r="B5" s="127"/>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row>
    <row r="6" spans="1:103" s="121" customFormat="1" ht="36.75" customHeight="1">
      <c r="A6" s="127"/>
      <c r="B6" s="127"/>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row>
    <row r="7" spans="1:103" s="121" customFormat="1" ht="21.75" customHeight="1">
      <c r="A7" s="127" t="s">
        <v>416</v>
      </c>
      <c r="B7" s="130">
        <f>C7+M7+AO7+BF7+BQ7+CG7+CL7+CO7+CS7+CV7</f>
        <v>742086</v>
      </c>
      <c r="C7" s="131">
        <f aca="true" t="shared" si="0" ref="C7:BN7">SUM(C8:C27)</f>
        <v>233844</v>
      </c>
      <c r="D7" s="132">
        <f t="shared" si="0"/>
        <v>62564</v>
      </c>
      <c r="E7" s="132">
        <f t="shared" si="0"/>
        <v>4246</v>
      </c>
      <c r="F7" s="132">
        <f t="shared" si="0"/>
        <v>3194</v>
      </c>
      <c r="G7" s="130">
        <f t="shared" si="0"/>
        <v>96372</v>
      </c>
      <c r="H7" s="130">
        <f t="shared" si="0"/>
        <v>0</v>
      </c>
      <c r="I7" s="132">
        <f t="shared" si="0"/>
        <v>32333</v>
      </c>
      <c r="J7" s="132">
        <f t="shared" si="0"/>
        <v>19267</v>
      </c>
      <c r="K7" s="132">
        <f t="shared" si="0"/>
        <v>6941</v>
      </c>
      <c r="L7" s="130">
        <f t="shared" si="0"/>
        <v>8927</v>
      </c>
      <c r="M7" s="130">
        <f t="shared" si="0"/>
        <v>115139</v>
      </c>
      <c r="N7" s="130">
        <f t="shared" si="0"/>
        <v>14645</v>
      </c>
      <c r="O7" s="130">
        <f t="shared" si="0"/>
        <v>4266</v>
      </c>
      <c r="P7" s="130">
        <f t="shared" si="0"/>
        <v>190</v>
      </c>
      <c r="Q7" s="130">
        <f t="shared" si="0"/>
        <v>105</v>
      </c>
      <c r="R7" s="130">
        <f t="shared" si="0"/>
        <v>2400</v>
      </c>
      <c r="S7" s="130">
        <f t="shared" si="0"/>
        <v>6877</v>
      </c>
      <c r="T7" s="130">
        <f t="shared" si="0"/>
        <v>3474</v>
      </c>
      <c r="U7" s="132">
        <f t="shared" si="0"/>
        <v>3000</v>
      </c>
      <c r="V7" s="130">
        <f t="shared" si="0"/>
        <v>5128</v>
      </c>
      <c r="W7" s="130">
        <f t="shared" si="0"/>
        <v>3403</v>
      </c>
      <c r="X7" s="130">
        <f t="shared" si="0"/>
        <v>9</v>
      </c>
      <c r="Y7" s="130">
        <f t="shared" si="0"/>
        <v>13184</v>
      </c>
      <c r="Z7" s="130">
        <f t="shared" si="0"/>
        <v>1038</v>
      </c>
      <c r="AA7" s="130">
        <f t="shared" si="0"/>
        <v>1010</v>
      </c>
      <c r="AB7" s="132">
        <f t="shared" si="0"/>
        <v>1000</v>
      </c>
      <c r="AC7" s="132">
        <f t="shared" si="0"/>
        <v>1340</v>
      </c>
      <c r="AD7" s="130">
        <f t="shared" si="0"/>
        <v>411</v>
      </c>
      <c r="AE7" s="132">
        <f t="shared" si="0"/>
        <v>5050</v>
      </c>
      <c r="AF7" s="130">
        <f t="shared" si="0"/>
        <v>526</v>
      </c>
      <c r="AG7" s="130">
        <f t="shared" si="0"/>
        <v>18586</v>
      </c>
      <c r="AH7" s="130">
        <f t="shared" si="0"/>
        <v>12081</v>
      </c>
      <c r="AI7" s="132">
        <f t="shared" si="0"/>
        <v>2230</v>
      </c>
      <c r="AJ7" s="130">
        <f t="shared" si="0"/>
        <v>0</v>
      </c>
      <c r="AK7" s="132">
        <f t="shared" si="0"/>
        <v>1803</v>
      </c>
      <c r="AL7" s="132">
        <f t="shared" si="0"/>
        <v>1076</v>
      </c>
      <c r="AM7" s="130">
        <f t="shared" si="0"/>
        <v>0</v>
      </c>
      <c r="AN7" s="130">
        <f t="shared" si="0"/>
        <v>12307</v>
      </c>
      <c r="AO7" s="130">
        <f t="shared" si="0"/>
        <v>48753</v>
      </c>
      <c r="AP7" s="130">
        <f t="shared" si="0"/>
        <v>657</v>
      </c>
      <c r="AQ7" s="130">
        <f t="shared" si="0"/>
        <v>17343</v>
      </c>
      <c r="AR7" s="130">
        <f t="shared" si="0"/>
        <v>0</v>
      </c>
      <c r="AS7" s="130">
        <f t="shared" si="0"/>
        <v>501</v>
      </c>
      <c r="AT7" s="130">
        <f t="shared" si="0"/>
        <v>427</v>
      </c>
      <c r="AU7" s="130">
        <f t="shared" si="0"/>
        <v>0</v>
      </c>
      <c r="AV7" s="130">
        <f t="shared" si="0"/>
        <v>0</v>
      </c>
      <c r="AW7" s="130">
        <f t="shared" si="0"/>
        <v>0</v>
      </c>
      <c r="AX7" s="130">
        <f t="shared" si="0"/>
        <v>0</v>
      </c>
      <c r="AY7" s="130">
        <f t="shared" si="0"/>
        <v>0</v>
      </c>
      <c r="AZ7" s="132">
        <f t="shared" si="0"/>
        <v>10970</v>
      </c>
      <c r="BA7" s="130">
        <f t="shared" si="0"/>
        <v>0</v>
      </c>
      <c r="BB7" s="130">
        <f t="shared" si="0"/>
        <v>0</v>
      </c>
      <c r="BC7" s="130">
        <f t="shared" si="0"/>
        <v>0</v>
      </c>
      <c r="BD7" s="130">
        <f t="shared" si="0"/>
        <v>0</v>
      </c>
      <c r="BE7" s="130">
        <f t="shared" si="0"/>
        <v>18855</v>
      </c>
      <c r="BF7" s="132">
        <f t="shared" si="0"/>
        <v>74000</v>
      </c>
      <c r="BG7" s="132">
        <f t="shared" si="0"/>
        <v>22339</v>
      </c>
      <c r="BH7" s="132">
        <f t="shared" si="0"/>
        <v>4600</v>
      </c>
      <c r="BI7" s="132">
        <f t="shared" si="0"/>
        <v>4200</v>
      </c>
      <c r="BJ7" s="132">
        <f t="shared" si="0"/>
        <v>25431</v>
      </c>
      <c r="BK7" s="132">
        <f t="shared" si="0"/>
        <v>9410</v>
      </c>
      <c r="BL7" s="132">
        <f t="shared" si="0"/>
        <v>0</v>
      </c>
      <c r="BM7" s="132">
        <f t="shared" si="0"/>
        <v>0</v>
      </c>
      <c r="BN7" s="132">
        <f t="shared" si="0"/>
        <v>0</v>
      </c>
      <c r="BO7" s="132">
        <f aca="true" t="shared" si="1" ref="BO7:CY7">SUM(BO8:BO27)</f>
        <v>0</v>
      </c>
      <c r="BP7" s="132">
        <f t="shared" si="1"/>
        <v>8020</v>
      </c>
      <c r="BQ7" s="130">
        <f t="shared" si="1"/>
        <v>122611</v>
      </c>
      <c r="BR7" s="130">
        <f t="shared" si="1"/>
        <v>9400</v>
      </c>
      <c r="BS7" s="130">
        <f t="shared" si="1"/>
        <v>4195</v>
      </c>
      <c r="BT7" s="130">
        <f t="shared" si="1"/>
        <v>9438</v>
      </c>
      <c r="BU7" s="130">
        <f t="shared" si="1"/>
        <v>83718</v>
      </c>
      <c r="BV7" s="130">
        <f t="shared" si="1"/>
        <v>13224</v>
      </c>
      <c r="BW7" s="130">
        <f t="shared" si="1"/>
        <v>1042</v>
      </c>
      <c r="BX7" s="130">
        <f t="shared" si="1"/>
        <v>840</v>
      </c>
      <c r="BY7" s="130">
        <f t="shared" si="1"/>
        <v>0</v>
      </c>
      <c r="BZ7" s="130">
        <f t="shared" si="1"/>
        <v>0</v>
      </c>
      <c r="CA7" s="130">
        <f t="shared" si="1"/>
        <v>0</v>
      </c>
      <c r="CB7" s="130">
        <f t="shared" si="1"/>
        <v>0</v>
      </c>
      <c r="CC7" s="130">
        <f t="shared" si="1"/>
        <v>0</v>
      </c>
      <c r="CD7" s="130">
        <f t="shared" si="1"/>
        <v>0</v>
      </c>
      <c r="CE7" s="130">
        <f t="shared" si="1"/>
        <v>0</v>
      </c>
      <c r="CF7" s="130">
        <f t="shared" si="1"/>
        <v>754</v>
      </c>
      <c r="CG7" s="130">
        <f t="shared" si="1"/>
        <v>140039</v>
      </c>
      <c r="CH7" s="130">
        <f t="shared" si="1"/>
        <v>114678</v>
      </c>
      <c r="CI7" s="130">
        <f t="shared" si="1"/>
        <v>120</v>
      </c>
      <c r="CJ7" s="130">
        <f t="shared" si="1"/>
        <v>128</v>
      </c>
      <c r="CK7" s="130">
        <f t="shared" si="1"/>
        <v>25113</v>
      </c>
      <c r="CL7" s="130">
        <f t="shared" si="1"/>
        <v>7500</v>
      </c>
      <c r="CM7" s="130"/>
      <c r="CN7" s="130"/>
      <c r="CO7" s="130">
        <f t="shared" si="1"/>
        <v>200</v>
      </c>
      <c r="CP7" s="130"/>
      <c r="CQ7" s="130"/>
      <c r="CR7" s="130"/>
      <c r="CS7" s="130">
        <f t="shared" si="1"/>
        <v>0</v>
      </c>
      <c r="CT7" s="130"/>
      <c r="CU7" s="130"/>
      <c r="CV7" s="130">
        <f t="shared" si="1"/>
        <v>0</v>
      </c>
      <c r="CW7" s="130">
        <f t="shared" si="1"/>
        <v>0</v>
      </c>
      <c r="CX7" s="130">
        <f t="shared" si="1"/>
        <v>0</v>
      </c>
      <c r="CY7" s="130">
        <f t="shared" si="1"/>
        <v>0</v>
      </c>
    </row>
    <row r="8" spans="1:254" s="17" customFormat="1" ht="24.75" customHeight="1">
      <c r="A8" s="133" t="s">
        <v>62</v>
      </c>
      <c r="B8" s="132">
        <f aca="true" t="shared" si="2" ref="B7:B29">C8+M8+AO8+BF8+BQ8+CG8+CL8+CO8+CS8+CV8</f>
        <v>58500</v>
      </c>
      <c r="C8" s="134">
        <f aca="true" t="shared" si="3" ref="C8:C29">SUM(D8:L8)</f>
        <v>22556</v>
      </c>
      <c r="D8" s="135">
        <v>10980</v>
      </c>
      <c r="E8" s="135">
        <v>2730</v>
      </c>
      <c r="F8" s="135">
        <v>640</v>
      </c>
      <c r="G8" s="135">
        <v>176</v>
      </c>
      <c r="H8" s="135"/>
      <c r="I8" s="135">
        <v>2700</v>
      </c>
      <c r="J8" s="135">
        <v>3400</v>
      </c>
      <c r="K8" s="135">
        <v>1000</v>
      </c>
      <c r="L8" s="135">
        <v>930</v>
      </c>
      <c r="M8" s="134">
        <f aca="true" t="shared" si="4" ref="M8:M29">SUM(N8:AN8)</f>
        <v>24805</v>
      </c>
      <c r="N8" s="135">
        <v>2738</v>
      </c>
      <c r="O8" s="135">
        <v>1500</v>
      </c>
      <c r="P8" s="135">
        <v>160</v>
      </c>
      <c r="Q8" s="135">
        <v>27</v>
      </c>
      <c r="R8" s="135">
        <v>142</v>
      </c>
      <c r="S8" s="135">
        <v>394</v>
      </c>
      <c r="T8" s="135">
        <v>492</v>
      </c>
      <c r="U8" s="135">
        <v>1070</v>
      </c>
      <c r="V8" s="135">
        <v>2695</v>
      </c>
      <c r="W8" s="135">
        <v>1260</v>
      </c>
      <c r="X8" s="135">
        <v>9</v>
      </c>
      <c r="Y8" s="135">
        <v>2064</v>
      </c>
      <c r="Z8" s="135">
        <v>300</v>
      </c>
      <c r="AA8" s="135">
        <v>860</v>
      </c>
      <c r="AB8" s="135">
        <v>149</v>
      </c>
      <c r="AC8" s="135">
        <v>701</v>
      </c>
      <c r="AD8" s="135"/>
      <c r="AE8" s="135">
        <v>53</v>
      </c>
      <c r="AF8" s="135"/>
      <c r="AG8" s="135">
        <v>2032</v>
      </c>
      <c r="AH8" s="135">
        <v>5561</v>
      </c>
      <c r="AI8" s="135">
        <v>1114</v>
      </c>
      <c r="AJ8" s="135"/>
      <c r="AK8" s="135">
        <v>403</v>
      </c>
      <c r="AL8" s="135">
        <v>581</v>
      </c>
      <c r="AM8" s="135"/>
      <c r="AN8" s="135">
        <v>500</v>
      </c>
      <c r="AO8" s="134">
        <f aca="true" t="shared" si="5" ref="AO8:AO29">SUM(AP8:BE8)</f>
        <v>8742</v>
      </c>
      <c r="AP8" s="135">
        <v>311</v>
      </c>
      <c r="AQ8" s="135">
        <v>3455</v>
      </c>
      <c r="AR8" s="135"/>
      <c r="AS8" s="135">
        <v>109</v>
      </c>
      <c r="AT8" s="135">
        <v>144</v>
      </c>
      <c r="AU8" s="135"/>
      <c r="AV8" s="135"/>
      <c r="AW8" s="135"/>
      <c r="AX8" s="135"/>
      <c r="AY8" s="135"/>
      <c r="AZ8" s="135">
        <v>1980</v>
      </c>
      <c r="BA8" s="135"/>
      <c r="BB8" s="135"/>
      <c r="BC8" s="135"/>
      <c r="BD8" s="135"/>
      <c r="BE8" s="135">
        <v>2743</v>
      </c>
      <c r="BF8" s="134">
        <f aca="true" t="shared" si="6" ref="BF8:BF29">SUM(BG8:BP8)</f>
        <v>1000</v>
      </c>
      <c r="BG8" s="135"/>
      <c r="BH8" s="135"/>
      <c r="BI8" s="135"/>
      <c r="BJ8" s="135"/>
      <c r="BK8" s="135">
        <v>1000</v>
      </c>
      <c r="BL8" s="135"/>
      <c r="BM8" s="135"/>
      <c r="BN8" s="135"/>
      <c r="BO8" s="135"/>
      <c r="BP8" s="135"/>
      <c r="BQ8" s="134">
        <f aca="true" t="shared" si="7" ref="BQ8:BQ29">SUM(BR8:CF8)</f>
        <v>1397</v>
      </c>
      <c r="BR8" s="135"/>
      <c r="BS8" s="135">
        <v>703</v>
      </c>
      <c r="BT8" s="135">
        <v>432</v>
      </c>
      <c r="BU8" s="135"/>
      <c r="BV8" s="135"/>
      <c r="BW8" s="135">
        <v>262</v>
      </c>
      <c r="BX8" s="135"/>
      <c r="BY8" s="135"/>
      <c r="BZ8" s="135"/>
      <c r="CA8" s="135"/>
      <c r="CB8" s="135"/>
      <c r="CC8" s="135"/>
      <c r="CD8" s="135"/>
      <c r="CE8" s="135"/>
      <c r="CF8" s="135"/>
      <c r="CG8" s="134">
        <f aca="true" t="shared" si="8" ref="CG8:CG29">SUM(CH8:CK8)</f>
        <v>0</v>
      </c>
      <c r="CH8" s="135"/>
      <c r="CI8" s="135"/>
      <c r="CJ8" s="135"/>
      <c r="CK8" s="135"/>
      <c r="CL8" s="134">
        <f aca="true" t="shared" si="9" ref="CL8:CL29">SUM(CM8:CN8)</f>
        <v>0</v>
      </c>
      <c r="CM8" s="135"/>
      <c r="CN8" s="135"/>
      <c r="CO8" s="134">
        <f aca="true" t="shared" si="10" ref="CO8:CO29">SUM(CP8:CR8)</f>
        <v>0</v>
      </c>
      <c r="CP8" s="135"/>
      <c r="CQ8" s="135"/>
      <c r="CR8" s="135"/>
      <c r="CS8" s="134">
        <f aca="true" t="shared" si="11" ref="CS8:CS29">SUM(CT8:CU8)</f>
        <v>0</v>
      </c>
      <c r="CT8" s="135"/>
      <c r="CU8" s="135"/>
      <c r="CV8" s="134">
        <f aca="true" t="shared" si="12" ref="CV8:CV29">SUM(CW8:CY8)</f>
        <v>0</v>
      </c>
      <c r="CW8" s="140" t="s">
        <v>514</v>
      </c>
      <c r="CX8" s="140" t="s">
        <v>514</v>
      </c>
      <c r="CY8" s="140" t="s">
        <v>514</v>
      </c>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row>
    <row r="9" spans="1:254" s="17" customFormat="1" ht="24.75" customHeight="1">
      <c r="A9" s="133" t="s">
        <v>63</v>
      </c>
      <c r="B9" s="132">
        <f t="shared" si="2"/>
        <v>37800</v>
      </c>
      <c r="C9" s="134">
        <f t="shared" si="3"/>
        <v>14543</v>
      </c>
      <c r="D9" s="135">
        <v>6949</v>
      </c>
      <c r="E9" s="135">
        <v>1030</v>
      </c>
      <c r="F9" s="135">
        <v>360</v>
      </c>
      <c r="G9" s="135">
        <v>125</v>
      </c>
      <c r="H9" s="135"/>
      <c r="I9" s="135">
        <v>2200</v>
      </c>
      <c r="J9" s="135">
        <v>1848</v>
      </c>
      <c r="K9" s="135">
        <v>790</v>
      </c>
      <c r="L9" s="135">
        <v>1241</v>
      </c>
      <c r="M9" s="134">
        <f t="shared" si="4"/>
        <v>17276</v>
      </c>
      <c r="N9" s="135">
        <v>2151</v>
      </c>
      <c r="O9" s="135">
        <v>200</v>
      </c>
      <c r="P9" s="135"/>
      <c r="Q9" s="135">
        <v>12</v>
      </c>
      <c r="R9" s="135">
        <v>246</v>
      </c>
      <c r="S9" s="135">
        <v>560</v>
      </c>
      <c r="T9" s="135">
        <v>267</v>
      </c>
      <c r="U9" s="135">
        <v>658</v>
      </c>
      <c r="V9" s="135"/>
      <c r="W9" s="135">
        <v>1049</v>
      </c>
      <c r="X9" s="135"/>
      <c r="Y9" s="135">
        <v>1850</v>
      </c>
      <c r="Z9" s="135">
        <v>380</v>
      </c>
      <c r="AA9" s="135">
        <v>13</v>
      </c>
      <c r="AB9" s="135">
        <v>130</v>
      </c>
      <c r="AC9" s="135">
        <v>223</v>
      </c>
      <c r="AD9" s="135">
        <v>208</v>
      </c>
      <c r="AE9" s="135">
        <v>4642</v>
      </c>
      <c r="AF9" s="135"/>
      <c r="AG9" s="135">
        <v>806</v>
      </c>
      <c r="AH9" s="135">
        <v>884</v>
      </c>
      <c r="AI9" s="135">
        <v>152</v>
      </c>
      <c r="AJ9" s="135"/>
      <c r="AK9" s="135">
        <v>915</v>
      </c>
      <c r="AL9" s="135">
        <v>330</v>
      </c>
      <c r="AM9" s="135"/>
      <c r="AN9" s="135">
        <v>1600</v>
      </c>
      <c r="AO9" s="134">
        <f t="shared" si="5"/>
        <v>2417</v>
      </c>
      <c r="AP9" s="135">
        <v>57</v>
      </c>
      <c r="AQ9" s="135">
        <v>682</v>
      </c>
      <c r="AR9" s="135"/>
      <c r="AS9" s="135">
        <v>71</v>
      </c>
      <c r="AT9" s="135">
        <v>30</v>
      </c>
      <c r="AU9" s="135"/>
      <c r="AV9" s="135"/>
      <c r="AW9" s="135"/>
      <c r="AX9" s="135"/>
      <c r="AY9" s="135"/>
      <c r="AZ9" s="135">
        <v>1225</v>
      </c>
      <c r="BA9" s="135"/>
      <c r="BB9" s="135"/>
      <c r="BC9" s="135"/>
      <c r="BD9" s="135"/>
      <c r="BE9" s="135">
        <v>352</v>
      </c>
      <c r="BF9" s="134">
        <f t="shared" si="6"/>
        <v>610</v>
      </c>
      <c r="BG9" s="135"/>
      <c r="BH9" s="135"/>
      <c r="BI9" s="135"/>
      <c r="BJ9" s="135"/>
      <c r="BK9" s="135">
        <v>610</v>
      </c>
      <c r="BL9" s="135"/>
      <c r="BM9" s="135"/>
      <c r="BN9" s="135"/>
      <c r="BO9" s="135"/>
      <c r="BP9" s="135"/>
      <c r="BQ9" s="134">
        <f t="shared" si="7"/>
        <v>2954</v>
      </c>
      <c r="BR9" s="135"/>
      <c r="BS9" s="135">
        <v>744</v>
      </c>
      <c r="BT9" s="135">
        <v>1176</v>
      </c>
      <c r="BU9" s="135"/>
      <c r="BV9" s="135"/>
      <c r="BW9" s="135">
        <v>780</v>
      </c>
      <c r="BX9" s="135"/>
      <c r="BY9" s="135"/>
      <c r="BZ9" s="135"/>
      <c r="CA9" s="135"/>
      <c r="CB9" s="135"/>
      <c r="CC9" s="135"/>
      <c r="CD9" s="135"/>
      <c r="CE9" s="135"/>
      <c r="CF9" s="135">
        <v>254</v>
      </c>
      <c r="CG9" s="134">
        <f t="shared" si="8"/>
        <v>0</v>
      </c>
      <c r="CH9" s="135"/>
      <c r="CI9" s="135"/>
      <c r="CJ9" s="135"/>
      <c r="CK9" s="135"/>
      <c r="CL9" s="134">
        <f t="shared" si="9"/>
        <v>0</v>
      </c>
      <c r="CM9" s="135"/>
      <c r="CN9" s="135"/>
      <c r="CO9" s="134">
        <f t="shared" si="10"/>
        <v>0</v>
      </c>
      <c r="CP9" s="135"/>
      <c r="CQ9" s="135"/>
      <c r="CR9" s="135"/>
      <c r="CS9" s="134">
        <f t="shared" si="11"/>
        <v>0</v>
      </c>
      <c r="CT9" s="135"/>
      <c r="CU9" s="135"/>
      <c r="CV9" s="134">
        <f t="shared" si="12"/>
        <v>0</v>
      </c>
      <c r="CW9" s="140" t="s">
        <v>514</v>
      </c>
      <c r="CX9" s="140" t="s">
        <v>514</v>
      </c>
      <c r="CY9" s="140" t="s">
        <v>514</v>
      </c>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row>
    <row r="10" spans="1:254" s="122" customFormat="1" ht="24.75" customHeight="1">
      <c r="A10" s="133" t="s">
        <v>64</v>
      </c>
      <c r="B10" s="130">
        <f t="shared" si="2"/>
        <v>174000</v>
      </c>
      <c r="C10" s="136">
        <f t="shared" si="3"/>
        <v>60571</v>
      </c>
      <c r="D10" s="137">
        <v>25000</v>
      </c>
      <c r="E10" s="137">
        <v>47</v>
      </c>
      <c r="F10" s="137">
        <v>1377</v>
      </c>
      <c r="G10" s="137">
        <v>487</v>
      </c>
      <c r="H10" s="137"/>
      <c r="I10" s="137">
        <v>17900</v>
      </c>
      <c r="J10" s="137">
        <v>8552</v>
      </c>
      <c r="K10" s="137">
        <v>2808</v>
      </c>
      <c r="L10" s="137">
        <v>4400</v>
      </c>
      <c r="M10" s="136">
        <f t="shared" si="4"/>
        <v>52683</v>
      </c>
      <c r="N10" s="137">
        <v>8768</v>
      </c>
      <c r="O10" s="137">
        <v>2433</v>
      </c>
      <c r="P10" s="137">
        <v>10</v>
      </c>
      <c r="Q10" s="137">
        <v>50</v>
      </c>
      <c r="R10" s="137">
        <v>1910</v>
      </c>
      <c r="S10" s="137">
        <v>5700</v>
      </c>
      <c r="T10" s="137">
        <v>2620</v>
      </c>
      <c r="U10" s="137">
        <v>747</v>
      </c>
      <c r="V10" s="137">
        <v>1100</v>
      </c>
      <c r="W10" s="137">
        <v>900</v>
      </c>
      <c r="X10" s="137"/>
      <c r="Y10" s="137">
        <v>6550</v>
      </c>
      <c r="Z10" s="137">
        <v>324</v>
      </c>
      <c r="AA10" s="137"/>
      <c r="AB10" s="137">
        <v>395</v>
      </c>
      <c r="AC10" s="137">
        <v>200</v>
      </c>
      <c r="AD10" s="137">
        <v>150</v>
      </c>
      <c r="AE10" s="137"/>
      <c r="AF10" s="137">
        <v>521</v>
      </c>
      <c r="AG10" s="137">
        <v>6010</v>
      </c>
      <c r="AH10" s="137">
        <v>4490</v>
      </c>
      <c r="AI10" s="137">
        <v>517</v>
      </c>
      <c r="AJ10" s="137"/>
      <c r="AK10" s="137">
        <v>6</v>
      </c>
      <c r="AL10" s="137">
        <v>12</v>
      </c>
      <c r="AM10" s="137"/>
      <c r="AN10" s="137">
        <v>9270</v>
      </c>
      <c r="AO10" s="136">
        <f t="shared" si="5"/>
        <v>11366</v>
      </c>
      <c r="AP10" s="137">
        <v>30</v>
      </c>
      <c r="AQ10" s="137">
        <v>6708</v>
      </c>
      <c r="AR10" s="137"/>
      <c r="AS10" s="137">
        <v>155</v>
      </c>
      <c r="AT10" s="137">
        <v>113</v>
      </c>
      <c r="AU10" s="137"/>
      <c r="AV10" s="137"/>
      <c r="AW10" s="137"/>
      <c r="AX10" s="137"/>
      <c r="AY10" s="137"/>
      <c r="AZ10" s="137">
        <v>4260</v>
      </c>
      <c r="BA10" s="137"/>
      <c r="BB10" s="137"/>
      <c r="BC10" s="137"/>
      <c r="BD10" s="137"/>
      <c r="BE10" s="137">
        <v>100</v>
      </c>
      <c r="BF10" s="136">
        <f t="shared" si="6"/>
        <v>27100</v>
      </c>
      <c r="BG10" s="137">
        <v>6200</v>
      </c>
      <c r="BH10" s="137">
        <v>4600</v>
      </c>
      <c r="BI10" s="137">
        <v>4200</v>
      </c>
      <c r="BJ10" s="137"/>
      <c r="BK10" s="137">
        <v>7100</v>
      </c>
      <c r="BL10" s="137"/>
      <c r="BM10" s="137"/>
      <c r="BN10" s="137"/>
      <c r="BO10" s="137"/>
      <c r="BP10" s="137">
        <v>5000</v>
      </c>
      <c r="BQ10" s="136">
        <f t="shared" si="7"/>
        <v>21680</v>
      </c>
      <c r="BR10" s="137">
        <v>9400</v>
      </c>
      <c r="BS10" s="137">
        <v>1890</v>
      </c>
      <c r="BT10" s="137">
        <v>6490</v>
      </c>
      <c r="BU10" s="137"/>
      <c r="BV10" s="137">
        <v>3900</v>
      </c>
      <c r="BW10" s="137"/>
      <c r="BX10" s="137"/>
      <c r="BY10" s="137"/>
      <c r="BZ10" s="137"/>
      <c r="CA10" s="137"/>
      <c r="CB10" s="137"/>
      <c r="CC10" s="137"/>
      <c r="CD10" s="137"/>
      <c r="CE10" s="137"/>
      <c r="CF10" s="137"/>
      <c r="CG10" s="136">
        <f t="shared" si="8"/>
        <v>600</v>
      </c>
      <c r="CH10" s="137">
        <v>600</v>
      </c>
      <c r="CI10" s="137"/>
      <c r="CJ10" s="137"/>
      <c r="CK10" s="137"/>
      <c r="CL10" s="136">
        <f t="shared" si="9"/>
        <v>0</v>
      </c>
      <c r="CM10" s="137"/>
      <c r="CN10" s="137"/>
      <c r="CO10" s="136">
        <f t="shared" si="10"/>
        <v>0</v>
      </c>
      <c r="CP10" s="137"/>
      <c r="CQ10" s="137"/>
      <c r="CR10" s="137"/>
      <c r="CS10" s="136">
        <f t="shared" si="11"/>
        <v>0</v>
      </c>
      <c r="CT10" s="137"/>
      <c r="CU10" s="137"/>
      <c r="CV10" s="136">
        <f t="shared" si="12"/>
        <v>0</v>
      </c>
      <c r="CW10" s="141" t="s">
        <v>514</v>
      </c>
      <c r="CX10" s="141" t="s">
        <v>514</v>
      </c>
      <c r="CY10" s="141" t="s">
        <v>514</v>
      </c>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row>
    <row r="11" spans="1:254" s="17" customFormat="1" ht="24.75" customHeight="1">
      <c r="A11" s="133" t="s">
        <v>65</v>
      </c>
      <c r="B11" s="132">
        <f t="shared" si="2"/>
        <v>18000</v>
      </c>
      <c r="C11" s="134">
        <f t="shared" si="3"/>
        <v>98</v>
      </c>
      <c r="D11" s="135">
        <v>50</v>
      </c>
      <c r="E11" s="135">
        <v>16</v>
      </c>
      <c r="F11" s="135">
        <v>3</v>
      </c>
      <c r="G11" s="135">
        <v>1</v>
      </c>
      <c r="H11" s="135"/>
      <c r="I11" s="135">
        <v>7</v>
      </c>
      <c r="J11" s="135">
        <v>14</v>
      </c>
      <c r="K11" s="135">
        <v>6</v>
      </c>
      <c r="L11" s="135">
        <v>1</v>
      </c>
      <c r="M11" s="134">
        <f t="shared" si="4"/>
        <v>18</v>
      </c>
      <c r="N11" s="135">
        <v>1</v>
      </c>
      <c r="O11" s="135">
        <v>1</v>
      </c>
      <c r="P11" s="135"/>
      <c r="Q11" s="135"/>
      <c r="R11" s="135"/>
      <c r="S11" s="135"/>
      <c r="T11" s="135">
        <v>1</v>
      </c>
      <c r="U11" s="135">
        <v>1</v>
      </c>
      <c r="V11" s="135"/>
      <c r="W11" s="135">
        <v>1</v>
      </c>
      <c r="X11" s="135"/>
      <c r="Y11" s="135"/>
      <c r="Z11" s="135"/>
      <c r="AA11" s="135">
        <v>1</v>
      </c>
      <c r="AB11" s="135">
        <v>5</v>
      </c>
      <c r="AC11" s="135"/>
      <c r="AD11" s="135"/>
      <c r="AE11" s="135"/>
      <c r="AF11" s="135"/>
      <c r="AG11" s="135"/>
      <c r="AH11" s="135"/>
      <c r="AI11" s="135">
        <v>1</v>
      </c>
      <c r="AJ11" s="135"/>
      <c r="AK11" s="135"/>
      <c r="AL11" s="135">
        <v>5</v>
      </c>
      <c r="AM11" s="135"/>
      <c r="AN11" s="135">
        <v>1</v>
      </c>
      <c r="AO11" s="134">
        <f t="shared" si="5"/>
        <v>68</v>
      </c>
      <c r="AP11" s="135"/>
      <c r="AQ11" s="135">
        <v>23</v>
      </c>
      <c r="AR11" s="135"/>
      <c r="AS11" s="135">
        <v>16</v>
      </c>
      <c r="AT11" s="135">
        <v>1</v>
      </c>
      <c r="AU11" s="135"/>
      <c r="AV11" s="135"/>
      <c r="AW11" s="135"/>
      <c r="AX11" s="135"/>
      <c r="AY11" s="135"/>
      <c r="AZ11" s="135">
        <v>9</v>
      </c>
      <c r="BA11" s="135"/>
      <c r="BB11" s="135"/>
      <c r="BC11" s="135"/>
      <c r="BD11" s="135"/>
      <c r="BE11" s="135">
        <v>19</v>
      </c>
      <c r="BF11" s="134">
        <f t="shared" si="6"/>
        <v>0</v>
      </c>
      <c r="BG11" s="135"/>
      <c r="BH11" s="135"/>
      <c r="BI11" s="135"/>
      <c r="BJ11" s="135"/>
      <c r="BK11" s="135"/>
      <c r="BL11" s="135"/>
      <c r="BM11" s="135"/>
      <c r="BN11" s="135"/>
      <c r="BO11" s="135"/>
      <c r="BP11" s="135"/>
      <c r="BQ11" s="134">
        <f t="shared" si="7"/>
        <v>0</v>
      </c>
      <c r="BR11" s="135"/>
      <c r="BS11" s="135"/>
      <c r="BT11" s="135"/>
      <c r="BU11" s="135"/>
      <c r="BV11" s="135"/>
      <c r="BW11" s="135"/>
      <c r="BX11" s="135"/>
      <c r="BY11" s="135"/>
      <c r="BZ11" s="135"/>
      <c r="CA11" s="135"/>
      <c r="CB11" s="135"/>
      <c r="CC11" s="135"/>
      <c r="CD11" s="135"/>
      <c r="CE11" s="135"/>
      <c r="CF11" s="135"/>
      <c r="CG11" s="134">
        <f t="shared" si="8"/>
        <v>17816</v>
      </c>
      <c r="CH11" s="135">
        <v>17816</v>
      </c>
      <c r="CI11" s="135"/>
      <c r="CJ11" s="135"/>
      <c r="CK11" s="135"/>
      <c r="CL11" s="134">
        <f t="shared" si="9"/>
        <v>0</v>
      </c>
      <c r="CM11" s="135"/>
      <c r="CN11" s="135"/>
      <c r="CO11" s="134">
        <f t="shared" si="10"/>
        <v>0</v>
      </c>
      <c r="CP11" s="135"/>
      <c r="CQ11" s="135"/>
      <c r="CR11" s="135"/>
      <c r="CS11" s="134">
        <f t="shared" si="11"/>
        <v>0</v>
      </c>
      <c r="CT11" s="135"/>
      <c r="CU11" s="135"/>
      <c r="CV11" s="134">
        <f t="shared" si="12"/>
        <v>0</v>
      </c>
      <c r="CW11" s="140" t="s">
        <v>514</v>
      </c>
      <c r="CX11" s="140" t="s">
        <v>514</v>
      </c>
      <c r="CY11" s="140" t="s">
        <v>514</v>
      </c>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row>
    <row r="12" spans="1:254" s="17" customFormat="1" ht="24.75" customHeight="1">
      <c r="A12" s="133" t="s">
        <v>66</v>
      </c>
      <c r="B12" s="132">
        <f t="shared" si="2"/>
        <v>17200</v>
      </c>
      <c r="C12" s="134">
        <f t="shared" si="3"/>
        <v>3317</v>
      </c>
      <c r="D12" s="135">
        <v>1407</v>
      </c>
      <c r="E12" s="135">
        <v>14</v>
      </c>
      <c r="F12" s="135">
        <v>72</v>
      </c>
      <c r="G12" s="135">
        <v>26</v>
      </c>
      <c r="H12" s="135"/>
      <c r="I12" s="135">
        <v>662</v>
      </c>
      <c r="J12" s="135">
        <v>378</v>
      </c>
      <c r="K12" s="135">
        <v>162</v>
      </c>
      <c r="L12" s="135">
        <v>596</v>
      </c>
      <c r="M12" s="134">
        <f t="shared" si="4"/>
        <v>5200</v>
      </c>
      <c r="N12" s="135">
        <v>210</v>
      </c>
      <c r="O12" s="135">
        <v>60</v>
      </c>
      <c r="P12" s="135"/>
      <c r="Q12" s="135">
        <v>1</v>
      </c>
      <c r="R12" s="135">
        <v>50</v>
      </c>
      <c r="S12" s="135">
        <v>120</v>
      </c>
      <c r="T12" s="135">
        <v>14</v>
      </c>
      <c r="U12" s="135">
        <v>40</v>
      </c>
      <c r="V12" s="135">
        <v>620</v>
      </c>
      <c r="W12" s="135">
        <v>33</v>
      </c>
      <c r="X12" s="135"/>
      <c r="Y12" s="135">
        <v>1100</v>
      </c>
      <c r="Z12" s="135">
        <v>20</v>
      </c>
      <c r="AA12" s="135">
        <v>63</v>
      </c>
      <c r="AB12" s="135">
        <v>42</v>
      </c>
      <c r="AC12" s="135">
        <v>22</v>
      </c>
      <c r="AD12" s="135">
        <v>50</v>
      </c>
      <c r="AE12" s="135">
        <v>3</v>
      </c>
      <c r="AF12" s="135"/>
      <c r="AG12" s="135">
        <v>2374</v>
      </c>
      <c r="AH12" s="135">
        <v>45</v>
      </c>
      <c r="AI12" s="135">
        <v>35</v>
      </c>
      <c r="AJ12" s="135"/>
      <c r="AK12" s="135">
        <v>34</v>
      </c>
      <c r="AL12" s="135">
        <v>4</v>
      </c>
      <c r="AM12" s="135"/>
      <c r="AN12" s="135">
        <v>260</v>
      </c>
      <c r="AO12" s="134">
        <f t="shared" si="5"/>
        <v>918</v>
      </c>
      <c r="AP12" s="135">
        <v>9</v>
      </c>
      <c r="AQ12" s="135">
        <v>515</v>
      </c>
      <c r="AR12" s="135"/>
      <c r="AS12" s="135">
        <v>13</v>
      </c>
      <c r="AT12" s="135">
        <v>5</v>
      </c>
      <c r="AU12" s="135"/>
      <c r="AV12" s="135"/>
      <c r="AW12" s="135"/>
      <c r="AX12" s="135"/>
      <c r="AY12" s="135"/>
      <c r="AZ12" s="135">
        <v>239</v>
      </c>
      <c r="BA12" s="135"/>
      <c r="BB12" s="135"/>
      <c r="BC12" s="135"/>
      <c r="BD12" s="135"/>
      <c r="BE12" s="135">
        <v>137</v>
      </c>
      <c r="BF12" s="134">
        <f t="shared" si="6"/>
        <v>1340</v>
      </c>
      <c r="BG12" s="135"/>
      <c r="BH12" s="135"/>
      <c r="BI12" s="135"/>
      <c r="BJ12" s="135">
        <v>640</v>
      </c>
      <c r="BK12" s="135">
        <v>700</v>
      </c>
      <c r="BL12" s="135"/>
      <c r="BM12" s="135"/>
      <c r="BN12" s="135"/>
      <c r="BO12" s="135"/>
      <c r="BP12" s="135"/>
      <c r="BQ12" s="134">
        <f t="shared" si="7"/>
        <v>6105</v>
      </c>
      <c r="BR12" s="135"/>
      <c r="BS12" s="135">
        <v>175</v>
      </c>
      <c r="BT12" s="135">
        <v>1340</v>
      </c>
      <c r="BU12" s="135">
        <v>4090</v>
      </c>
      <c r="BV12" s="135"/>
      <c r="BW12" s="135"/>
      <c r="BX12" s="135"/>
      <c r="BY12" s="135"/>
      <c r="BZ12" s="135"/>
      <c r="CA12" s="135"/>
      <c r="CB12" s="135"/>
      <c r="CC12" s="135"/>
      <c r="CD12" s="135"/>
      <c r="CE12" s="135"/>
      <c r="CF12" s="135">
        <v>500</v>
      </c>
      <c r="CG12" s="134">
        <f t="shared" si="8"/>
        <v>320</v>
      </c>
      <c r="CH12" s="135">
        <v>320</v>
      </c>
      <c r="CI12" s="135"/>
      <c r="CJ12" s="135"/>
      <c r="CK12" s="135"/>
      <c r="CL12" s="134">
        <f t="shared" si="9"/>
        <v>0</v>
      </c>
      <c r="CM12" s="135"/>
      <c r="CN12" s="135"/>
      <c r="CO12" s="134">
        <f t="shared" si="10"/>
        <v>0</v>
      </c>
      <c r="CP12" s="135"/>
      <c r="CQ12" s="135"/>
      <c r="CR12" s="135"/>
      <c r="CS12" s="134">
        <f t="shared" si="11"/>
        <v>0</v>
      </c>
      <c r="CT12" s="135"/>
      <c r="CU12" s="135"/>
      <c r="CV12" s="134">
        <f t="shared" si="12"/>
        <v>0</v>
      </c>
      <c r="CW12" s="140" t="s">
        <v>514</v>
      </c>
      <c r="CX12" s="140" t="s">
        <v>514</v>
      </c>
      <c r="CY12" s="140" t="s">
        <v>514</v>
      </c>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row>
    <row r="13" spans="1:254" s="17" customFormat="1" ht="24.75" customHeight="1">
      <c r="A13" s="133" t="s">
        <v>67</v>
      </c>
      <c r="B13" s="132">
        <f t="shared" si="2"/>
        <v>79000</v>
      </c>
      <c r="C13" s="134">
        <f t="shared" si="3"/>
        <v>63730</v>
      </c>
      <c r="D13" s="135">
        <v>461</v>
      </c>
      <c r="E13" s="135">
        <v>47</v>
      </c>
      <c r="F13" s="135">
        <v>27</v>
      </c>
      <c r="G13" s="135">
        <v>62819</v>
      </c>
      <c r="H13" s="135"/>
      <c r="I13" s="135">
        <v>171</v>
      </c>
      <c r="J13" s="135">
        <v>110</v>
      </c>
      <c r="K13" s="135">
        <v>47</v>
      </c>
      <c r="L13" s="135">
        <v>48</v>
      </c>
      <c r="M13" s="134">
        <f t="shared" si="4"/>
        <v>160</v>
      </c>
      <c r="N13" s="135">
        <v>12</v>
      </c>
      <c r="O13" s="135">
        <v>1</v>
      </c>
      <c r="P13" s="135"/>
      <c r="Q13" s="135"/>
      <c r="R13" s="135">
        <v>2</v>
      </c>
      <c r="S13" s="135">
        <v>4</v>
      </c>
      <c r="T13" s="135">
        <v>4</v>
      </c>
      <c r="U13" s="135">
        <v>8</v>
      </c>
      <c r="V13" s="135"/>
      <c r="W13" s="135">
        <v>7</v>
      </c>
      <c r="X13" s="135"/>
      <c r="Y13" s="135"/>
      <c r="Z13" s="135"/>
      <c r="AA13" s="135"/>
      <c r="AB13" s="135">
        <v>32</v>
      </c>
      <c r="AC13" s="135">
        <v>10</v>
      </c>
      <c r="AD13" s="135"/>
      <c r="AE13" s="135">
        <v>12</v>
      </c>
      <c r="AF13" s="135"/>
      <c r="AG13" s="135"/>
      <c r="AH13" s="135"/>
      <c r="AI13" s="135">
        <v>11</v>
      </c>
      <c r="AJ13" s="135"/>
      <c r="AK13" s="135">
        <v>34</v>
      </c>
      <c r="AL13" s="135">
        <v>12</v>
      </c>
      <c r="AM13" s="135"/>
      <c r="AN13" s="135">
        <v>11</v>
      </c>
      <c r="AO13" s="134">
        <f t="shared" si="5"/>
        <v>15110</v>
      </c>
      <c r="AP13" s="135">
        <v>21</v>
      </c>
      <c r="AQ13" s="135">
        <v>70</v>
      </c>
      <c r="AR13" s="135"/>
      <c r="AS13" s="135">
        <v>17</v>
      </c>
      <c r="AT13" s="135">
        <v>3</v>
      </c>
      <c r="AU13" s="135"/>
      <c r="AV13" s="135"/>
      <c r="AW13" s="135"/>
      <c r="AX13" s="135"/>
      <c r="AY13" s="135"/>
      <c r="AZ13" s="135">
        <v>84</v>
      </c>
      <c r="BA13" s="135"/>
      <c r="BB13" s="135"/>
      <c r="BC13" s="135"/>
      <c r="BD13" s="135"/>
      <c r="BE13" s="135">
        <v>14915</v>
      </c>
      <c r="BF13" s="134">
        <f t="shared" si="6"/>
        <v>0</v>
      </c>
      <c r="BG13" s="135"/>
      <c r="BH13" s="135"/>
      <c r="BI13" s="135"/>
      <c r="BJ13" s="135"/>
      <c r="BK13" s="135"/>
      <c r="BL13" s="135"/>
      <c r="BM13" s="135"/>
      <c r="BN13" s="135"/>
      <c r="BO13" s="135"/>
      <c r="BP13" s="135"/>
      <c r="BQ13" s="134">
        <f t="shared" si="7"/>
        <v>0</v>
      </c>
      <c r="BR13" s="135"/>
      <c r="BS13" s="135"/>
      <c r="BT13" s="135"/>
      <c r="BU13" s="135"/>
      <c r="BV13" s="135"/>
      <c r="BW13" s="135"/>
      <c r="BX13" s="135"/>
      <c r="BY13" s="135"/>
      <c r="BZ13" s="135"/>
      <c r="CA13" s="135"/>
      <c r="CB13" s="135"/>
      <c r="CC13" s="135"/>
      <c r="CD13" s="135"/>
      <c r="CE13" s="135"/>
      <c r="CF13" s="135"/>
      <c r="CG13" s="134">
        <f t="shared" si="8"/>
        <v>0</v>
      </c>
      <c r="CH13" s="135"/>
      <c r="CI13" s="135"/>
      <c r="CJ13" s="135"/>
      <c r="CK13" s="135"/>
      <c r="CL13" s="134">
        <f t="shared" si="9"/>
        <v>0</v>
      </c>
      <c r="CM13" s="135"/>
      <c r="CN13" s="135"/>
      <c r="CO13" s="134">
        <f t="shared" si="10"/>
        <v>0</v>
      </c>
      <c r="CP13" s="135"/>
      <c r="CQ13" s="135"/>
      <c r="CR13" s="135"/>
      <c r="CS13" s="134">
        <f t="shared" si="11"/>
        <v>0</v>
      </c>
      <c r="CT13" s="135"/>
      <c r="CU13" s="135"/>
      <c r="CV13" s="134">
        <f t="shared" si="12"/>
        <v>0</v>
      </c>
      <c r="CW13" s="140" t="s">
        <v>514</v>
      </c>
      <c r="CX13" s="140" t="s">
        <v>514</v>
      </c>
      <c r="CY13" s="140" t="s">
        <v>514</v>
      </c>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row>
    <row r="14" spans="1:254" s="17" customFormat="1" ht="24.75" customHeight="1">
      <c r="A14" s="133" t="s">
        <v>68</v>
      </c>
      <c r="B14" s="132">
        <f t="shared" si="2"/>
        <v>51000</v>
      </c>
      <c r="C14" s="134">
        <f t="shared" si="3"/>
        <v>46320</v>
      </c>
      <c r="D14" s="135">
        <v>6540</v>
      </c>
      <c r="E14" s="135">
        <v>48</v>
      </c>
      <c r="F14" s="135">
        <v>114</v>
      </c>
      <c r="G14" s="135">
        <f>140+32373</f>
        <v>32513</v>
      </c>
      <c r="H14" s="135"/>
      <c r="I14" s="135">
        <v>3680</v>
      </c>
      <c r="J14" s="135">
        <v>1960</v>
      </c>
      <c r="K14" s="135">
        <v>840</v>
      </c>
      <c r="L14" s="135">
        <v>625</v>
      </c>
      <c r="M14" s="134">
        <f t="shared" si="4"/>
        <v>1316</v>
      </c>
      <c r="N14" s="135">
        <v>58</v>
      </c>
      <c r="O14" s="135">
        <v>20</v>
      </c>
      <c r="P14" s="135"/>
      <c r="Q14" s="135">
        <v>1</v>
      </c>
      <c r="R14" s="135">
        <v>6</v>
      </c>
      <c r="S14" s="135">
        <v>19</v>
      </c>
      <c r="T14" s="135">
        <v>19</v>
      </c>
      <c r="U14" s="135">
        <v>30</v>
      </c>
      <c r="V14" s="135">
        <v>580</v>
      </c>
      <c r="W14" s="135">
        <v>22</v>
      </c>
      <c r="X14" s="135"/>
      <c r="Y14" s="135">
        <v>97</v>
      </c>
      <c r="Z14" s="135">
        <v>4</v>
      </c>
      <c r="AA14" s="135">
        <v>2</v>
      </c>
      <c r="AB14" s="135">
        <v>89</v>
      </c>
      <c r="AC14" s="135">
        <v>38</v>
      </c>
      <c r="AD14" s="135">
        <v>2</v>
      </c>
      <c r="AE14" s="135">
        <v>48</v>
      </c>
      <c r="AF14" s="135">
        <v>1</v>
      </c>
      <c r="AG14" s="135">
        <v>6</v>
      </c>
      <c r="AH14" s="135"/>
      <c r="AI14" s="135">
        <v>140</v>
      </c>
      <c r="AJ14" s="135"/>
      <c r="AK14" s="135">
        <v>65</v>
      </c>
      <c r="AL14" s="135">
        <v>35</v>
      </c>
      <c r="AM14" s="135"/>
      <c r="AN14" s="135">
        <v>34</v>
      </c>
      <c r="AO14" s="134">
        <f t="shared" si="5"/>
        <v>3264</v>
      </c>
      <c r="AP14" s="135">
        <v>102</v>
      </c>
      <c r="AQ14" s="135">
        <v>1891</v>
      </c>
      <c r="AR14" s="135"/>
      <c r="AS14" s="135">
        <v>15</v>
      </c>
      <c r="AT14" s="135">
        <v>32</v>
      </c>
      <c r="AU14" s="135"/>
      <c r="AV14" s="135"/>
      <c r="AW14" s="135"/>
      <c r="AX14" s="135"/>
      <c r="AY14" s="135"/>
      <c r="AZ14" s="135">
        <v>1204</v>
      </c>
      <c r="BA14" s="135"/>
      <c r="BB14" s="135"/>
      <c r="BC14" s="135"/>
      <c r="BD14" s="135"/>
      <c r="BE14" s="135">
        <v>20</v>
      </c>
      <c r="BF14" s="134">
        <f t="shared" si="6"/>
        <v>0</v>
      </c>
      <c r="BG14" s="135"/>
      <c r="BH14" s="135"/>
      <c r="BI14" s="135"/>
      <c r="BJ14" s="135"/>
      <c r="BK14" s="135"/>
      <c r="BL14" s="135"/>
      <c r="BM14" s="135"/>
      <c r="BN14" s="135"/>
      <c r="BO14" s="135"/>
      <c r="BP14" s="135"/>
      <c r="BQ14" s="134">
        <f t="shared" si="7"/>
        <v>100</v>
      </c>
      <c r="BR14" s="135"/>
      <c r="BS14" s="135">
        <v>100</v>
      </c>
      <c r="BT14" s="135"/>
      <c r="BU14" s="135"/>
      <c r="BV14" s="135"/>
      <c r="BW14" s="135"/>
      <c r="BX14" s="135"/>
      <c r="BY14" s="135"/>
      <c r="BZ14" s="135"/>
      <c r="CA14" s="135"/>
      <c r="CB14" s="135"/>
      <c r="CC14" s="135"/>
      <c r="CD14" s="135"/>
      <c r="CE14" s="135"/>
      <c r="CF14" s="135"/>
      <c r="CG14" s="134">
        <f t="shared" si="8"/>
        <v>0</v>
      </c>
      <c r="CH14" s="135"/>
      <c r="CI14" s="135"/>
      <c r="CJ14" s="135"/>
      <c r="CK14" s="135"/>
      <c r="CL14" s="134">
        <f t="shared" si="9"/>
        <v>0</v>
      </c>
      <c r="CM14" s="135"/>
      <c r="CN14" s="135"/>
      <c r="CO14" s="134">
        <f t="shared" si="10"/>
        <v>0</v>
      </c>
      <c r="CP14" s="135"/>
      <c r="CQ14" s="135"/>
      <c r="CR14" s="135"/>
      <c r="CS14" s="134">
        <f t="shared" si="11"/>
        <v>0</v>
      </c>
      <c r="CT14" s="135"/>
      <c r="CU14" s="135"/>
      <c r="CV14" s="134">
        <f t="shared" si="12"/>
        <v>0</v>
      </c>
      <c r="CW14" s="140" t="s">
        <v>514</v>
      </c>
      <c r="CX14" s="140" t="s">
        <v>514</v>
      </c>
      <c r="CY14" s="140" t="s">
        <v>514</v>
      </c>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row>
    <row r="15" spans="1:254" s="17" customFormat="1" ht="24.75" customHeight="1">
      <c r="A15" s="133" t="s">
        <v>69</v>
      </c>
      <c r="B15" s="132">
        <f t="shared" si="2"/>
        <v>60000</v>
      </c>
      <c r="C15" s="134">
        <f t="shared" si="3"/>
        <v>0</v>
      </c>
      <c r="D15" s="135"/>
      <c r="E15" s="135"/>
      <c r="F15" s="135"/>
      <c r="G15" s="135"/>
      <c r="H15" s="135"/>
      <c r="I15" s="135"/>
      <c r="J15" s="135"/>
      <c r="K15" s="135"/>
      <c r="L15" s="135"/>
      <c r="M15" s="134">
        <f t="shared" si="4"/>
        <v>0</v>
      </c>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4">
        <f t="shared" si="5"/>
        <v>0</v>
      </c>
      <c r="AP15" s="135"/>
      <c r="AQ15" s="135"/>
      <c r="AR15" s="135"/>
      <c r="AS15" s="135"/>
      <c r="AT15" s="135"/>
      <c r="AU15" s="135"/>
      <c r="AV15" s="135"/>
      <c r="AW15" s="135"/>
      <c r="AX15" s="135"/>
      <c r="AY15" s="135"/>
      <c r="AZ15" s="135"/>
      <c r="BA15" s="135"/>
      <c r="BB15" s="135"/>
      <c r="BC15" s="135"/>
      <c r="BD15" s="135"/>
      <c r="BE15" s="135"/>
      <c r="BF15" s="134">
        <f t="shared" si="6"/>
        <v>10700</v>
      </c>
      <c r="BG15" s="135"/>
      <c r="BH15" s="135"/>
      <c r="BI15" s="135"/>
      <c r="BJ15" s="135">
        <v>10700</v>
      </c>
      <c r="BK15" s="135"/>
      <c r="BL15" s="135"/>
      <c r="BM15" s="135"/>
      <c r="BN15" s="135"/>
      <c r="BO15" s="135"/>
      <c r="BP15" s="135"/>
      <c r="BQ15" s="134">
        <f t="shared" si="7"/>
        <v>10000</v>
      </c>
      <c r="BR15" s="135"/>
      <c r="BS15" s="135"/>
      <c r="BT15" s="135"/>
      <c r="BU15" s="135">
        <v>10000</v>
      </c>
      <c r="BV15" s="135"/>
      <c r="BW15" s="135"/>
      <c r="BX15" s="135"/>
      <c r="BY15" s="135"/>
      <c r="BZ15" s="135"/>
      <c r="CA15" s="135"/>
      <c r="CB15" s="135"/>
      <c r="CC15" s="135"/>
      <c r="CD15" s="135"/>
      <c r="CE15" s="135"/>
      <c r="CF15" s="135"/>
      <c r="CG15" s="134">
        <f t="shared" si="8"/>
        <v>39300</v>
      </c>
      <c r="CH15" s="135">
        <v>36800</v>
      </c>
      <c r="CI15" s="135"/>
      <c r="CJ15" s="135"/>
      <c r="CK15" s="135">
        <v>2500</v>
      </c>
      <c r="CL15" s="134">
        <f t="shared" si="9"/>
        <v>0</v>
      </c>
      <c r="CM15" s="135"/>
      <c r="CN15" s="135"/>
      <c r="CO15" s="134">
        <f t="shared" si="10"/>
        <v>0</v>
      </c>
      <c r="CP15" s="135"/>
      <c r="CQ15" s="135"/>
      <c r="CR15" s="135"/>
      <c r="CS15" s="134">
        <f t="shared" si="11"/>
        <v>0</v>
      </c>
      <c r="CT15" s="135"/>
      <c r="CU15" s="135"/>
      <c r="CV15" s="134">
        <f t="shared" si="12"/>
        <v>0</v>
      </c>
      <c r="CW15" s="140" t="s">
        <v>514</v>
      </c>
      <c r="CX15" s="140" t="s">
        <v>514</v>
      </c>
      <c r="CY15" s="140" t="s">
        <v>514</v>
      </c>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row>
    <row r="16" spans="1:254" s="17" customFormat="1" ht="24.75" customHeight="1">
      <c r="A16" s="133" t="s">
        <v>70</v>
      </c>
      <c r="B16" s="132">
        <f t="shared" si="2"/>
        <v>65000</v>
      </c>
      <c r="C16" s="134">
        <f t="shared" si="3"/>
        <v>3394</v>
      </c>
      <c r="D16" s="135">
        <v>1702</v>
      </c>
      <c r="E16" s="135">
        <v>29</v>
      </c>
      <c r="F16" s="135">
        <v>97</v>
      </c>
      <c r="G16" s="135">
        <v>36</v>
      </c>
      <c r="H16" s="135"/>
      <c r="I16" s="135">
        <v>807</v>
      </c>
      <c r="J16" s="135">
        <v>460</v>
      </c>
      <c r="K16" s="135">
        <v>197</v>
      </c>
      <c r="L16" s="135">
        <v>66</v>
      </c>
      <c r="M16" s="134">
        <f t="shared" si="4"/>
        <v>9133</v>
      </c>
      <c r="N16" s="135">
        <v>43</v>
      </c>
      <c r="O16" s="135">
        <v>3</v>
      </c>
      <c r="P16" s="135"/>
      <c r="Q16" s="135">
        <v>2</v>
      </c>
      <c r="R16" s="135">
        <v>6</v>
      </c>
      <c r="S16" s="135">
        <v>15</v>
      </c>
      <c r="T16" s="135">
        <v>11</v>
      </c>
      <c r="U16" s="135">
        <v>150</v>
      </c>
      <c r="V16" s="135"/>
      <c r="W16" s="135">
        <v>28</v>
      </c>
      <c r="X16" s="135"/>
      <c r="Y16" s="135">
        <v>1259</v>
      </c>
      <c r="Z16" s="135"/>
      <c r="AA16" s="135">
        <v>5</v>
      </c>
      <c r="AB16" s="135">
        <v>37</v>
      </c>
      <c r="AC16" s="135">
        <v>14</v>
      </c>
      <c r="AD16" s="135"/>
      <c r="AE16" s="135">
        <v>60</v>
      </c>
      <c r="AF16" s="135"/>
      <c r="AG16" s="135">
        <v>7160</v>
      </c>
      <c r="AH16" s="135">
        <v>1</v>
      </c>
      <c r="AI16" s="135">
        <v>42</v>
      </c>
      <c r="AJ16" s="135"/>
      <c r="AK16" s="135">
        <v>74</v>
      </c>
      <c r="AL16" s="135">
        <v>9</v>
      </c>
      <c r="AM16" s="135"/>
      <c r="AN16" s="135">
        <v>214</v>
      </c>
      <c r="AO16" s="134">
        <f t="shared" si="5"/>
        <v>1109</v>
      </c>
      <c r="AP16" s="135">
        <v>8</v>
      </c>
      <c r="AQ16" s="135">
        <v>554</v>
      </c>
      <c r="AR16" s="135"/>
      <c r="AS16" s="135">
        <v>15</v>
      </c>
      <c r="AT16" s="135">
        <v>4</v>
      </c>
      <c r="AU16" s="135"/>
      <c r="AV16" s="135"/>
      <c r="AW16" s="135"/>
      <c r="AX16" s="135"/>
      <c r="AY16" s="135"/>
      <c r="AZ16" s="135">
        <v>305</v>
      </c>
      <c r="BA16" s="135"/>
      <c r="BB16" s="135"/>
      <c r="BC16" s="135"/>
      <c r="BD16" s="135"/>
      <c r="BE16" s="135">
        <v>223</v>
      </c>
      <c r="BF16" s="134">
        <f t="shared" si="6"/>
        <v>7933</v>
      </c>
      <c r="BG16" s="135"/>
      <c r="BH16" s="135"/>
      <c r="BI16" s="135"/>
      <c r="BJ16" s="135">
        <v>7933</v>
      </c>
      <c r="BK16" s="135"/>
      <c r="BL16" s="135"/>
      <c r="BM16" s="135"/>
      <c r="BN16" s="135"/>
      <c r="BO16" s="135"/>
      <c r="BP16" s="135"/>
      <c r="BQ16" s="134">
        <f t="shared" si="7"/>
        <v>43431</v>
      </c>
      <c r="BR16" s="135"/>
      <c r="BS16" s="135">
        <v>53</v>
      </c>
      <c r="BT16" s="135"/>
      <c r="BU16" s="135">
        <v>38554</v>
      </c>
      <c r="BV16" s="135">
        <v>4824</v>
      </c>
      <c r="BW16" s="135"/>
      <c r="BX16" s="135"/>
      <c r="BY16" s="135"/>
      <c r="BZ16" s="135"/>
      <c r="CA16" s="135"/>
      <c r="CB16" s="135"/>
      <c r="CC16" s="135"/>
      <c r="CD16" s="135"/>
      <c r="CE16" s="135"/>
      <c r="CF16" s="135"/>
      <c r="CG16" s="134">
        <f t="shared" si="8"/>
        <v>0</v>
      </c>
      <c r="CH16" s="135"/>
      <c r="CI16" s="135"/>
      <c r="CJ16" s="135"/>
      <c r="CK16" s="135"/>
      <c r="CL16" s="134">
        <f t="shared" si="9"/>
        <v>0</v>
      </c>
      <c r="CM16" s="135"/>
      <c r="CN16" s="135"/>
      <c r="CO16" s="134">
        <f t="shared" si="10"/>
        <v>0</v>
      </c>
      <c r="CP16" s="135"/>
      <c r="CQ16" s="135"/>
      <c r="CR16" s="135"/>
      <c r="CS16" s="134">
        <f t="shared" si="11"/>
        <v>0</v>
      </c>
      <c r="CT16" s="135"/>
      <c r="CU16" s="135"/>
      <c r="CV16" s="134">
        <f t="shared" si="12"/>
        <v>0</v>
      </c>
      <c r="CW16" s="140" t="s">
        <v>514</v>
      </c>
      <c r="CX16" s="140" t="s">
        <v>514</v>
      </c>
      <c r="CY16" s="140" t="s">
        <v>514</v>
      </c>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row>
    <row r="17" spans="1:254" s="17" customFormat="1" ht="24.75" customHeight="1">
      <c r="A17" s="133" t="s">
        <v>71</v>
      </c>
      <c r="B17" s="132">
        <f t="shared" si="2"/>
        <v>87000</v>
      </c>
      <c r="C17" s="134">
        <f t="shared" si="3"/>
        <v>8640</v>
      </c>
      <c r="D17" s="135">
        <v>4412</v>
      </c>
      <c r="E17" s="135">
        <v>111</v>
      </c>
      <c r="F17" s="135">
        <v>214</v>
      </c>
      <c r="G17" s="135">
        <v>88</v>
      </c>
      <c r="H17" s="135"/>
      <c r="I17" s="135">
        <v>1962</v>
      </c>
      <c r="J17" s="135">
        <v>1188</v>
      </c>
      <c r="K17" s="135">
        <v>509</v>
      </c>
      <c r="L17" s="135">
        <v>156</v>
      </c>
      <c r="M17" s="134">
        <f t="shared" si="4"/>
        <v>1283</v>
      </c>
      <c r="N17" s="135">
        <v>176</v>
      </c>
      <c r="O17" s="135">
        <v>10</v>
      </c>
      <c r="P17" s="135"/>
      <c r="Q17" s="135">
        <v>1</v>
      </c>
      <c r="R17" s="135">
        <v>7</v>
      </c>
      <c r="S17" s="135">
        <v>30</v>
      </c>
      <c r="T17" s="135">
        <v>16</v>
      </c>
      <c r="U17" s="135">
        <v>200</v>
      </c>
      <c r="V17" s="135">
        <v>133</v>
      </c>
      <c r="W17" s="135">
        <v>58</v>
      </c>
      <c r="X17" s="135"/>
      <c r="Y17" s="135">
        <v>37</v>
      </c>
      <c r="Z17" s="135"/>
      <c r="AA17" s="135">
        <v>6</v>
      </c>
      <c r="AB17" s="135">
        <v>36</v>
      </c>
      <c r="AC17" s="135">
        <v>61</v>
      </c>
      <c r="AD17" s="135">
        <v>1</v>
      </c>
      <c r="AE17" s="135">
        <v>66</v>
      </c>
      <c r="AF17" s="135">
        <v>4</v>
      </c>
      <c r="AG17" s="135">
        <v>13</v>
      </c>
      <c r="AH17" s="135">
        <v>99</v>
      </c>
      <c r="AI17" s="135">
        <v>109</v>
      </c>
      <c r="AJ17" s="135"/>
      <c r="AK17" s="135">
        <v>92</v>
      </c>
      <c r="AL17" s="135">
        <v>36</v>
      </c>
      <c r="AM17" s="135"/>
      <c r="AN17" s="135">
        <v>92</v>
      </c>
      <c r="AO17" s="134">
        <f t="shared" si="5"/>
        <v>3569</v>
      </c>
      <c r="AP17" s="135">
        <v>96</v>
      </c>
      <c r="AQ17" s="135">
        <v>2497</v>
      </c>
      <c r="AR17" s="135"/>
      <c r="AS17" s="135">
        <v>59</v>
      </c>
      <c r="AT17" s="135">
        <v>73</v>
      </c>
      <c r="AU17" s="135"/>
      <c r="AV17" s="135"/>
      <c r="AW17" s="135"/>
      <c r="AX17" s="135"/>
      <c r="AY17" s="135"/>
      <c r="AZ17" s="135">
        <v>765</v>
      </c>
      <c r="BA17" s="135"/>
      <c r="BB17" s="135"/>
      <c r="BC17" s="135"/>
      <c r="BD17" s="135"/>
      <c r="BE17" s="135">
        <v>79</v>
      </c>
      <c r="BF17" s="134">
        <f t="shared" si="6"/>
        <v>7238</v>
      </c>
      <c r="BG17" s="135">
        <v>260</v>
      </c>
      <c r="BH17" s="135"/>
      <c r="BI17" s="135"/>
      <c r="BJ17" s="135">
        <v>4458</v>
      </c>
      <c r="BK17" s="135"/>
      <c r="BL17" s="135"/>
      <c r="BM17" s="135"/>
      <c r="BN17" s="135"/>
      <c r="BO17" s="135"/>
      <c r="BP17" s="135">
        <v>2520</v>
      </c>
      <c r="BQ17" s="134">
        <f t="shared" si="7"/>
        <v>300</v>
      </c>
      <c r="BR17" s="135"/>
      <c r="BS17" s="135">
        <v>300</v>
      </c>
      <c r="BT17" s="135"/>
      <c r="BU17" s="135"/>
      <c r="BV17" s="135"/>
      <c r="BW17" s="135"/>
      <c r="BX17" s="135"/>
      <c r="BY17" s="135"/>
      <c r="BZ17" s="135"/>
      <c r="CA17" s="135"/>
      <c r="CB17" s="135"/>
      <c r="CC17" s="135"/>
      <c r="CD17" s="135"/>
      <c r="CE17" s="135"/>
      <c r="CF17" s="135"/>
      <c r="CG17" s="134">
        <f t="shared" si="8"/>
        <v>65970</v>
      </c>
      <c r="CH17" s="135">
        <v>46350</v>
      </c>
      <c r="CI17" s="135">
        <v>120</v>
      </c>
      <c r="CJ17" s="135"/>
      <c r="CK17" s="135">
        <v>19500</v>
      </c>
      <c r="CL17" s="134">
        <f t="shared" si="9"/>
        <v>0</v>
      </c>
      <c r="CM17" s="135"/>
      <c r="CN17" s="135"/>
      <c r="CO17" s="134">
        <f t="shared" si="10"/>
        <v>0</v>
      </c>
      <c r="CP17" s="135"/>
      <c r="CQ17" s="135"/>
      <c r="CR17" s="135"/>
      <c r="CS17" s="134">
        <f t="shared" si="11"/>
        <v>0</v>
      </c>
      <c r="CT17" s="135"/>
      <c r="CU17" s="135"/>
      <c r="CV17" s="134">
        <f t="shared" si="12"/>
        <v>0</v>
      </c>
      <c r="CW17" s="140" t="s">
        <v>514</v>
      </c>
      <c r="CX17" s="140" t="s">
        <v>514</v>
      </c>
      <c r="CY17" s="140" t="s">
        <v>514</v>
      </c>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row>
    <row r="18" spans="1:254" s="17" customFormat="1" ht="24.75" customHeight="1">
      <c r="A18" s="133" t="s">
        <v>72</v>
      </c>
      <c r="B18" s="132">
        <f t="shared" si="2"/>
        <v>29360</v>
      </c>
      <c r="C18" s="134">
        <f t="shared" si="3"/>
        <v>1880</v>
      </c>
      <c r="D18" s="135">
        <v>953</v>
      </c>
      <c r="E18" s="135">
        <v>36</v>
      </c>
      <c r="F18" s="135">
        <v>55</v>
      </c>
      <c r="G18" s="135">
        <v>18</v>
      </c>
      <c r="H18" s="135"/>
      <c r="I18" s="135">
        <v>421</v>
      </c>
      <c r="J18" s="135">
        <v>256</v>
      </c>
      <c r="K18" s="135">
        <v>110</v>
      </c>
      <c r="L18" s="135">
        <v>31</v>
      </c>
      <c r="M18" s="134">
        <f t="shared" si="4"/>
        <v>247</v>
      </c>
      <c r="N18" s="135">
        <v>29</v>
      </c>
      <c r="O18" s="135">
        <v>1</v>
      </c>
      <c r="P18" s="135"/>
      <c r="Q18" s="135">
        <v>1</v>
      </c>
      <c r="R18" s="135">
        <v>2</v>
      </c>
      <c r="S18" s="135">
        <v>7</v>
      </c>
      <c r="T18" s="135">
        <v>7</v>
      </c>
      <c r="U18" s="135">
        <v>10</v>
      </c>
      <c r="V18" s="135"/>
      <c r="W18" s="135">
        <v>16</v>
      </c>
      <c r="X18" s="135"/>
      <c r="Y18" s="135">
        <v>14</v>
      </c>
      <c r="Z18" s="135"/>
      <c r="AA18" s="135"/>
      <c r="AB18" s="135">
        <v>16</v>
      </c>
      <c r="AC18" s="135">
        <v>11</v>
      </c>
      <c r="AD18" s="135"/>
      <c r="AE18" s="135">
        <v>39</v>
      </c>
      <c r="AF18" s="135"/>
      <c r="AG18" s="135">
        <v>1</v>
      </c>
      <c r="AH18" s="135"/>
      <c r="AI18" s="135">
        <v>21</v>
      </c>
      <c r="AJ18" s="135"/>
      <c r="AK18" s="135">
        <v>60</v>
      </c>
      <c r="AL18" s="135">
        <v>11</v>
      </c>
      <c r="AM18" s="135"/>
      <c r="AN18" s="135">
        <v>1</v>
      </c>
      <c r="AO18" s="134">
        <f t="shared" si="5"/>
        <v>571</v>
      </c>
      <c r="AP18" s="135">
        <v>10</v>
      </c>
      <c r="AQ18" s="135">
        <v>282</v>
      </c>
      <c r="AR18" s="135"/>
      <c r="AS18" s="135"/>
      <c r="AT18" s="135">
        <v>9</v>
      </c>
      <c r="AU18" s="135"/>
      <c r="AV18" s="135"/>
      <c r="AW18" s="135"/>
      <c r="AX18" s="135"/>
      <c r="AY18" s="135"/>
      <c r="AZ18" s="135">
        <v>169</v>
      </c>
      <c r="BA18" s="135"/>
      <c r="BB18" s="135"/>
      <c r="BC18" s="135"/>
      <c r="BD18" s="135"/>
      <c r="BE18" s="135">
        <v>101</v>
      </c>
      <c r="BF18" s="134">
        <f t="shared" si="6"/>
        <v>0</v>
      </c>
      <c r="BG18" s="135"/>
      <c r="BH18" s="135"/>
      <c r="BI18" s="135"/>
      <c r="BJ18" s="135"/>
      <c r="BK18" s="135"/>
      <c r="BL18" s="135"/>
      <c r="BM18" s="135"/>
      <c r="BN18" s="135"/>
      <c r="BO18" s="135"/>
      <c r="BP18" s="135"/>
      <c r="BQ18" s="134">
        <f t="shared" si="7"/>
        <v>23549</v>
      </c>
      <c r="BR18" s="135"/>
      <c r="BS18" s="135"/>
      <c r="BT18" s="135"/>
      <c r="BU18" s="135">
        <v>19049</v>
      </c>
      <c r="BV18" s="135">
        <v>4500</v>
      </c>
      <c r="BW18" s="135"/>
      <c r="BX18" s="135"/>
      <c r="BY18" s="135"/>
      <c r="BZ18" s="135"/>
      <c r="CA18" s="135"/>
      <c r="CB18" s="135"/>
      <c r="CC18" s="135"/>
      <c r="CD18" s="135"/>
      <c r="CE18" s="135"/>
      <c r="CF18" s="135"/>
      <c r="CG18" s="134">
        <f t="shared" si="8"/>
        <v>3113</v>
      </c>
      <c r="CH18" s="135"/>
      <c r="CI18" s="135"/>
      <c r="CJ18" s="135"/>
      <c r="CK18" s="135">
        <v>3113</v>
      </c>
      <c r="CL18" s="134">
        <f t="shared" si="9"/>
        <v>0</v>
      </c>
      <c r="CM18" s="135"/>
      <c r="CN18" s="135"/>
      <c r="CO18" s="134">
        <f t="shared" si="10"/>
        <v>0</v>
      </c>
      <c r="CP18" s="135"/>
      <c r="CQ18" s="135"/>
      <c r="CR18" s="135"/>
      <c r="CS18" s="134">
        <f t="shared" si="11"/>
        <v>0</v>
      </c>
      <c r="CT18" s="135"/>
      <c r="CU18" s="135"/>
      <c r="CV18" s="134">
        <f t="shared" si="12"/>
        <v>0</v>
      </c>
      <c r="CW18" s="140" t="s">
        <v>514</v>
      </c>
      <c r="CX18" s="140" t="s">
        <v>514</v>
      </c>
      <c r="CY18" s="140" t="s">
        <v>514</v>
      </c>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row>
    <row r="19" spans="1:254" s="17" customFormat="1" ht="24.75" customHeight="1">
      <c r="A19" s="133" t="s">
        <v>73</v>
      </c>
      <c r="B19" s="132">
        <f t="shared" si="2"/>
        <v>19000</v>
      </c>
      <c r="C19" s="134">
        <f t="shared" si="3"/>
        <v>5352</v>
      </c>
      <c r="D19" s="135">
        <v>2358</v>
      </c>
      <c r="E19" s="135">
        <v>97</v>
      </c>
      <c r="F19" s="135">
        <v>134</v>
      </c>
      <c r="G19" s="135">
        <v>48</v>
      </c>
      <c r="H19" s="135"/>
      <c r="I19" s="135">
        <v>1039</v>
      </c>
      <c r="J19" s="135">
        <v>632</v>
      </c>
      <c r="K19" s="135">
        <v>271</v>
      </c>
      <c r="L19" s="135">
        <v>773</v>
      </c>
      <c r="M19" s="134">
        <f t="shared" si="4"/>
        <v>587</v>
      </c>
      <c r="N19" s="135">
        <v>41</v>
      </c>
      <c r="O19" s="135">
        <v>2</v>
      </c>
      <c r="P19" s="135"/>
      <c r="Q19" s="135"/>
      <c r="R19" s="135">
        <v>26</v>
      </c>
      <c r="S19" s="135">
        <v>20</v>
      </c>
      <c r="T19" s="135">
        <v>17</v>
      </c>
      <c r="U19" s="135">
        <v>50</v>
      </c>
      <c r="V19" s="135"/>
      <c r="W19" s="135">
        <v>18</v>
      </c>
      <c r="X19" s="135"/>
      <c r="Y19" s="135">
        <v>12</v>
      </c>
      <c r="Z19" s="135"/>
      <c r="AA19" s="135"/>
      <c r="AB19" s="135">
        <v>25</v>
      </c>
      <c r="AC19" s="135">
        <v>41</v>
      </c>
      <c r="AD19" s="135"/>
      <c r="AE19" s="135">
        <v>127</v>
      </c>
      <c r="AF19" s="135"/>
      <c r="AG19" s="135">
        <v>1</v>
      </c>
      <c r="AH19" s="135"/>
      <c r="AI19" s="135">
        <v>54</v>
      </c>
      <c r="AJ19" s="135"/>
      <c r="AK19" s="135">
        <v>67</v>
      </c>
      <c r="AL19" s="135">
        <v>28</v>
      </c>
      <c r="AM19" s="135"/>
      <c r="AN19" s="135">
        <v>58</v>
      </c>
      <c r="AO19" s="134">
        <f t="shared" si="5"/>
        <v>933</v>
      </c>
      <c r="AP19" s="135"/>
      <c r="AQ19" s="135">
        <v>390</v>
      </c>
      <c r="AR19" s="135"/>
      <c r="AS19" s="135">
        <v>19</v>
      </c>
      <c r="AT19" s="135">
        <v>5</v>
      </c>
      <c r="AU19" s="135"/>
      <c r="AV19" s="135"/>
      <c r="AW19" s="135"/>
      <c r="AX19" s="135"/>
      <c r="AY19" s="135"/>
      <c r="AZ19" s="135">
        <v>420</v>
      </c>
      <c r="BA19" s="135"/>
      <c r="BB19" s="135"/>
      <c r="BC19" s="135"/>
      <c r="BD19" s="135"/>
      <c r="BE19" s="135">
        <v>99</v>
      </c>
      <c r="BF19" s="134">
        <f t="shared" si="6"/>
        <v>0</v>
      </c>
      <c r="BG19" s="135"/>
      <c r="BH19" s="135"/>
      <c r="BI19" s="135"/>
      <c r="BJ19" s="135"/>
      <c r="BK19" s="135"/>
      <c r="BL19" s="135"/>
      <c r="BM19" s="135"/>
      <c r="BN19" s="135"/>
      <c r="BO19" s="135"/>
      <c r="BP19" s="135"/>
      <c r="BQ19" s="134">
        <f t="shared" si="7"/>
        <v>0</v>
      </c>
      <c r="BR19" s="135"/>
      <c r="BS19" s="135"/>
      <c r="BT19" s="135"/>
      <c r="BU19" s="135"/>
      <c r="BV19" s="135"/>
      <c r="BW19" s="135"/>
      <c r="BX19" s="135"/>
      <c r="BY19" s="135"/>
      <c r="BZ19" s="135"/>
      <c r="CA19" s="135"/>
      <c r="CB19" s="135"/>
      <c r="CC19" s="135"/>
      <c r="CD19" s="135"/>
      <c r="CE19" s="135"/>
      <c r="CF19" s="135"/>
      <c r="CG19" s="134">
        <f t="shared" si="8"/>
        <v>12128</v>
      </c>
      <c r="CH19" s="135">
        <v>12128</v>
      </c>
      <c r="CI19" s="135"/>
      <c r="CJ19" s="135"/>
      <c r="CK19" s="135"/>
      <c r="CL19" s="134">
        <f t="shared" si="9"/>
        <v>0</v>
      </c>
      <c r="CM19" s="135"/>
      <c r="CN19" s="135"/>
      <c r="CO19" s="134">
        <f t="shared" si="10"/>
        <v>0</v>
      </c>
      <c r="CP19" s="135"/>
      <c r="CQ19" s="135"/>
      <c r="CR19" s="135"/>
      <c r="CS19" s="134">
        <f t="shared" si="11"/>
        <v>0</v>
      </c>
      <c r="CT19" s="140" t="s">
        <v>514</v>
      </c>
      <c r="CU19" s="140" t="s">
        <v>514</v>
      </c>
      <c r="CV19" s="134">
        <f t="shared" si="12"/>
        <v>0</v>
      </c>
      <c r="CW19" s="140" t="s">
        <v>514</v>
      </c>
      <c r="CX19" s="140" t="s">
        <v>514</v>
      </c>
      <c r="CY19" s="140" t="s">
        <v>514</v>
      </c>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row>
    <row r="20" spans="1:254" s="17" customFormat="1" ht="24.75" customHeight="1">
      <c r="A20" s="133" t="s">
        <v>74</v>
      </c>
      <c r="B20" s="132">
        <f t="shared" si="2"/>
        <v>11846</v>
      </c>
      <c r="C20" s="134">
        <f t="shared" si="3"/>
        <v>230</v>
      </c>
      <c r="D20" s="135">
        <v>116</v>
      </c>
      <c r="E20" s="135">
        <v>7</v>
      </c>
      <c r="F20" s="135">
        <v>7</v>
      </c>
      <c r="G20" s="135">
        <v>2</v>
      </c>
      <c r="H20" s="135"/>
      <c r="I20" s="135">
        <v>47</v>
      </c>
      <c r="J20" s="135">
        <v>31</v>
      </c>
      <c r="K20" s="135">
        <v>13</v>
      </c>
      <c r="L20" s="135">
        <v>7</v>
      </c>
      <c r="M20" s="134">
        <f t="shared" si="4"/>
        <v>1077</v>
      </c>
      <c r="N20" s="135">
        <v>265</v>
      </c>
      <c r="O20" s="135">
        <v>5</v>
      </c>
      <c r="P20" s="135">
        <v>20</v>
      </c>
      <c r="Q20" s="135">
        <v>10</v>
      </c>
      <c r="R20" s="135"/>
      <c r="S20" s="135"/>
      <c r="T20" s="135">
        <v>1</v>
      </c>
      <c r="U20" s="135">
        <v>1</v>
      </c>
      <c r="V20" s="135"/>
      <c r="W20" s="135">
        <v>3</v>
      </c>
      <c r="X20" s="135"/>
      <c r="Y20" s="135"/>
      <c r="Z20" s="135">
        <v>10</v>
      </c>
      <c r="AA20" s="135">
        <v>60</v>
      </c>
      <c r="AB20" s="135">
        <v>6</v>
      </c>
      <c r="AC20" s="135">
        <v>1</v>
      </c>
      <c r="AD20" s="135"/>
      <c r="AE20" s="135"/>
      <c r="AF20" s="135"/>
      <c r="AG20" s="135">
        <v>80</v>
      </c>
      <c r="AH20" s="135">
        <v>350</v>
      </c>
      <c r="AI20" s="135">
        <v>2</v>
      </c>
      <c r="AJ20" s="135"/>
      <c r="AK20" s="135">
        <v>3</v>
      </c>
      <c r="AL20" s="135"/>
      <c r="AM20" s="135"/>
      <c r="AN20" s="135">
        <v>260</v>
      </c>
      <c r="AO20" s="134">
        <f t="shared" si="5"/>
        <v>39</v>
      </c>
      <c r="AP20" s="135"/>
      <c r="AQ20" s="135">
        <v>6</v>
      </c>
      <c r="AR20" s="135"/>
      <c r="AS20" s="135">
        <v>12</v>
      </c>
      <c r="AT20" s="135"/>
      <c r="AU20" s="135"/>
      <c r="AV20" s="135"/>
      <c r="AW20" s="135"/>
      <c r="AX20" s="135"/>
      <c r="AY20" s="135"/>
      <c r="AZ20" s="135">
        <v>21</v>
      </c>
      <c r="BA20" s="135"/>
      <c r="BB20" s="135"/>
      <c r="BC20" s="135"/>
      <c r="BD20" s="135"/>
      <c r="BE20" s="135"/>
      <c r="BF20" s="134">
        <f t="shared" si="6"/>
        <v>500</v>
      </c>
      <c r="BG20" s="135"/>
      <c r="BH20" s="135"/>
      <c r="BI20" s="135"/>
      <c r="BJ20" s="135"/>
      <c r="BK20" s="135"/>
      <c r="BL20" s="135"/>
      <c r="BM20" s="135"/>
      <c r="BN20" s="135"/>
      <c r="BO20" s="135"/>
      <c r="BP20" s="135">
        <v>500</v>
      </c>
      <c r="BQ20" s="134">
        <f t="shared" si="7"/>
        <v>10000</v>
      </c>
      <c r="BR20" s="135"/>
      <c r="BS20" s="135"/>
      <c r="BT20" s="135"/>
      <c r="BU20" s="135">
        <v>10000</v>
      </c>
      <c r="BV20" s="135"/>
      <c r="BW20" s="135"/>
      <c r="BX20" s="135"/>
      <c r="BY20" s="135"/>
      <c r="BZ20" s="135"/>
      <c r="CA20" s="135"/>
      <c r="CB20" s="135"/>
      <c r="CC20" s="135"/>
      <c r="CD20" s="135"/>
      <c r="CE20" s="135"/>
      <c r="CF20" s="135"/>
      <c r="CG20" s="134">
        <f t="shared" si="8"/>
        <v>0</v>
      </c>
      <c r="CH20" s="135"/>
      <c r="CI20" s="135"/>
      <c r="CJ20" s="135"/>
      <c r="CK20" s="135"/>
      <c r="CL20" s="134">
        <f t="shared" si="9"/>
        <v>0</v>
      </c>
      <c r="CM20" s="135"/>
      <c r="CN20" s="135"/>
      <c r="CO20" s="134">
        <f t="shared" si="10"/>
        <v>0</v>
      </c>
      <c r="CP20" s="135"/>
      <c r="CQ20" s="135"/>
      <c r="CR20" s="135"/>
      <c r="CS20" s="134">
        <f t="shared" si="11"/>
        <v>0</v>
      </c>
      <c r="CT20" s="140" t="s">
        <v>514</v>
      </c>
      <c r="CU20" s="140" t="s">
        <v>514</v>
      </c>
      <c r="CV20" s="134">
        <f t="shared" si="12"/>
        <v>0</v>
      </c>
      <c r="CW20" s="140" t="s">
        <v>514</v>
      </c>
      <c r="CX20" s="140" t="s">
        <v>514</v>
      </c>
      <c r="CY20" s="140" t="s">
        <v>514</v>
      </c>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row>
    <row r="21" spans="1:254" s="17" customFormat="1" ht="24.75" customHeight="1">
      <c r="A21" s="133" t="s">
        <v>75</v>
      </c>
      <c r="B21" s="132">
        <f t="shared" si="2"/>
        <v>480</v>
      </c>
      <c r="C21" s="134">
        <f t="shared" si="3"/>
        <v>0</v>
      </c>
      <c r="D21" s="135"/>
      <c r="E21" s="135"/>
      <c r="F21" s="135"/>
      <c r="G21" s="135"/>
      <c r="H21" s="135"/>
      <c r="I21" s="135"/>
      <c r="J21" s="135"/>
      <c r="K21" s="135"/>
      <c r="L21" s="135"/>
      <c r="M21" s="134">
        <f t="shared" si="4"/>
        <v>0</v>
      </c>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4">
        <f t="shared" si="5"/>
        <v>0</v>
      </c>
      <c r="AP21" s="135"/>
      <c r="AQ21" s="135"/>
      <c r="AR21" s="135"/>
      <c r="AS21" s="135"/>
      <c r="AT21" s="135"/>
      <c r="AU21" s="135"/>
      <c r="AV21" s="135"/>
      <c r="AW21" s="135"/>
      <c r="AX21" s="135"/>
      <c r="AY21" s="135"/>
      <c r="AZ21" s="135"/>
      <c r="BA21" s="135"/>
      <c r="BB21" s="135"/>
      <c r="BC21" s="135"/>
      <c r="BD21" s="135"/>
      <c r="BE21" s="135"/>
      <c r="BF21" s="134">
        <f t="shared" si="6"/>
        <v>0</v>
      </c>
      <c r="BG21" s="135"/>
      <c r="BH21" s="135"/>
      <c r="BI21" s="135"/>
      <c r="BJ21" s="135"/>
      <c r="BK21" s="135"/>
      <c r="BL21" s="135"/>
      <c r="BM21" s="135"/>
      <c r="BN21" s="135"/>
      <c r="BO21" s="135"/>
      <c r="BP21" s="135"/>
      <c r="BQ21" s="134">
        <f t="shared" si="7"/>
        <v>0</v>
      </c>
      <c r="BR21" s="135"/>
      <c r="BS21" s="135"/>
      <c r="BT21" s="135"/>
      <c r="BU21" s="135"/>
      <c r="BV21" s="135"/>
      <c r="BW21" s="135"/>
      <c r="BX21" s="135"/>
      <c r="BY21" s="135"/>
      <c r="BZ21" s="135"/>
      <c r="CA21" s="135"/>
      <c r="CB21" s="135"/>
      <c r="CC21" s="135"/>
      <c r="CD21" s="135"/>
      <c r="CE21" s="135"/>
      <c r="CF21" s="135"/>
      <c r="CG21" s="134">
        <f t="shared" si="8"/>
        <v>480</v>
      </c>
      <c r="CH21" s="135">
        <v>480</v>
      </c>
      <c r="CI21" s="135"/>
      <c r="CJ21" s="135"/>
      <c r="CK21" s="135"/>
      <c r="CL21" s="134">
        <f t="shared" si="9"/>
        <v>0</v>
      </c>
      <c r="CM21" s="135"/>
      <c r="CN21" s="135"/>
      <c r="CO21" s="134">
        <f t="shared" si="10"/>
        <v>0</v>
      </c>
      <c r="CP21" s="135"/>
      <c r="CQ21" s="135"/>
      <c r="CR21" s="135"/>
      <c r="CS21" s="134">
        <f t="shared" si="11"/>
        <v>0</v>
      </c>
      <c r="CT21" s="140" t="s">
        <v>514</v>
      </c>
      <c r="CU21" s="140" t="s">
        <v>514</v>
      </c>
      <c r="CV21" s="134">
        <f t="shared" si="12"/>
        <v>0</v>
      </c>
      <c r="CW21" s="140" t="s">
        <v>514</v>
      </c>
      <c r="CX21" s="140" t="s">
        <v>514</v>
      </c>
      <c r="CY21" s="140" t="s">
        <v>514</v>
      </c>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row>
    <row r="22" spans="1:254" s="17" customFormat="1" ht="24.75" customHeight="1">
      <c r="A22" s="133" t="s">
        <v>76</v>
      </c>
      <c r="B22" s="132">
        <f t="shared" si="2"/>
        <v>200</v>
      </c>
      <c r="C22" s="134">
        <f t="shared" si="3"/>
        <v>0</v>
      </c>
      <c r="D22" s="135"/>
      <c r="E22" s="135"/>
      <c r="F22" s="135"/>
      <c r="G22" s="135"/>
      <c r="H22" s="135"/>
      <c r="I22" s="135"/>
      <c r="J22" s="135"/>
      <c r="K22" s="135"/>
      <c r="L22" s="135"/>
      <c r="M22" s="134">
        <f t="shared" si="4"/>
        <v>0</v>
      </c>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4">
        <f t="shared" si="5"/>
        <v>0</v>
      </c>
      <c r="AP22" s="135"/>
      <c r="AQ22" s="135"/>
      <c r="AR22" s="135"/>
      <c r="AS22" s="135"/>
      <c r="AT22" s="135"/>
      <c r="AU22" s="135"/>
      <c r="AV22" s="135"/>
      <c r="AW22" s="135"/>
      <c r="AX22" s="135"/>
      <c r="AY22" s="135"/>
      <c r="AZ22" s="135"/>
      <c r="BA22" s="135"/>
      <c r="BB22" s="135"/>
      <c r="BC22" s="135"/>
      <c r="BD22" s="135"/>
      <c r="BE22" s="135"/>
      <c r="BF22" s="134">
        <f t="shared" si="6"/>
        <v>0</v>
      </c>
      <c r="BG22" s="135"/>
      <c r="BH22" s="135"/>
      <c r="BI22" s="135"/>
      <c r="BJ22" s="135"/>
      <c r="BK22" s="135"/>
      <c r="BL22" s="135"/>
      <c r="BM22" s="135"/>
      <c r="BN22" s="135"/>
      <c r="BO22" s="135"/>
      <c r="BP22" s="135"/>
      <c r="BQ22" s="134">
        <f t="shared" si="7"/>
        <v>0</v>
      </c>
      <c r="BR22" s="135"/>
      <c r="BS22" s="135"/>
      <c r="BT22" s="135"/>
      <c r="BU22" s="135"/>
      <c r="BV22" s="135"/>
      <c r="BW22" s="135"/>
      <c r="BX22" s="135"/>
      <c r="BY22" s="135"/>
      <c r="BZ22" s="135"/>
      <c r="CA22" s="135"/>
      <c r="CB22" s="135"/>
      <c r="CC22" s="135"/>
      <c r="CD22" s="135"/>
      <c r="CE22" s="135"/>
      <c r="CF22" s="135"/>
      <c r="CG22" s="134">
        <f t="shared" si="8"/>
        <v>0</v>
      </c>
      <c r="CH22" s="135"/>
      <c r="CI22" s="135"/>
      <c r="CJ22" s="135"/>
      <c r="CK22" s="135"/>
      <c r="CL22" s="134">
        <f t="shared" si="9"/>
        <v>0</v>
      </c>
      <c r="CM22" s="135"/>
      <c r="CN22" s="135"/>
      <c r="CO22" s="134">
        <f t="shared" si="10"/>
        <v>200</v>
      </c>
      <c r="CP22" s="135">
        <v>200</v>
      </c>
      <c r="CQ22" s="135"/>
      <c r="CR22" s="135"/>
      <c r="CS22" s="134">
        <f t="shared" si="11"/>
        <v>0</v>
      </c>
      <c r="CT22" s="140" t="s">
        <v>514</v>
      </c>
      <c r="CU22" s="140" t="s">
        <v>514</v>
      </c>
      <c r="CV22" s="134">
        <f t="shared" si="12"/>
        <v>0</v>
      </c>
      <c r="CW22" s="140" t="s">
        <v>514</v>
      </c>
      <c r="CX22" s="140" t="s">
        <v>514</v>
      </c>
      <c r="CY22" s="140" t="s">
        <v>514</v>
      </c>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row>
    <row r="23" spans="1:254" s="17" customFormat="1" ht="24.75" customHeight="1">
      <c r="A23" s="133" t="s">
        <v>77</v>
      </c>
      <c r="B23" s="132">
        <f t="shared" si="2"/>
        <v>6700</v>
      </c>
      <c r="C23" s="134">
        <f t="shared" si="3"/>
        <v>2746</v>
      </c>
      <c r="D23" s="135">
        <v>1396</v>
      </c>
      <c r="E23" s="135">
        <v>22</v>
      </c>
      <c r="F23" s="135">
        <v>80</v>
      </c>
      <c r="G23" s="135">
        <v>29</v>
      </c>
      <c r="H23" s="135"/>
      <c r="I23" s="135">
        <v>640</v>
      </c>
      <c r="J23" s="135">
        <v>374</v>
      </c>
      <c r="K23" s="135">
        <v>160</v>
      </c>
      <c r="L23" s="135">
        <v>45</v>
      </c>
      <c r="M23" s="134">
        <f t="shared" si="4"/>
        <v>1194</v>
      </c>
      <c r="N23" s="135">
        <v>151</v>
      </c>
      <c r="O23" s="135">
        <v>29</v>
      </c>
      <c r="P23" s="135"/>
      <c r="Q23" s="135"/>
      <c r="R23" s="135">
        <v>2</v>
      </c>
      <c r="S23" s="135">
        <v>6</v>
      </c>
      <c r="T23" s="135">
        <v>5</v>
      </c>
      <c r="U23" s="135">
        <v>30</v>
      </c>
      <c r="V23" s="135"/>
      <c r="W23" s="135">
        <v>6</v>
      </c>
      <c r="X23" s="135"/>
      <c r="Y23" s="135">
        <v>90</v>
      </c>
      <c r="Z23" s="135"/>
      <c r="AA23" s="135"/>
      <c r="AB23" s="135">
        <v>27</v>
      </c>
      <c r="AC23" s="135">
        <v>13</v>
      </c>
      <c r="AD23" s="135"/>
      <c r="AE23" s="135"/>
      <c r="AF23" s="135"/>
      <c r="AG23" s="135">
        <v>101</v>
      </c>
      <c r="AH23" s="135">
        <v>651</v>
      </c>
      <c r="AI23" s="135">
        <v>27</v>
      </c>
      <c r="AJ23" s="135"/>
      <c r="AK23" s="135">
        <v>42</v>
      </c>
      <c r="AL23" s="135">
        <v>9</v>
      </c>
      <c r="AM23" s="135"/>
      <c r="AN23" s="135">
        <v>5</v>
      </c>
      <c r="AO23" s="134">
        <f t="shared" si="5"/>
        <v>505</v>
      </c>
      <c r="AP23" s="135"/>
      <c r="AQ23" s="135">
        <v>193</v>
      </c>
      <c r="AR23" s="135"/>
      <c r="AS23" s="135"/>
      <c r="AT23" s="135">
        <v>1</v>
      </c>
      <c r="AU23" s="135"/>
      <c r="AV23" s="135"/>
      <c r="AW23" s="135"/>
      <c r="AX23" s="135"/>
      <c r="AY23" s="135"/>
      <c r="AZ23" s="135">
        <v>247</v>
      </c>
      <c r="BA23" s="135"/>
      <c r="BB23" s="135"/>
      <c r="BC23" s="135"/>
      <c r="BD23" s="135"/>
      <c r="BE23" s="135">
        <v>64</v>
      </c>
      <c r="BF23" s="134">
        <f t="shared" si="6"/>
        <v>0</v>
      </c>
      <c r="BG23" s="135"/>
      <c r="BH23" s="135"/>
      <c r="BI23" s="135"/>
      <c r="BJ23" s="135"/>
      <c r="BK23" s="135"/>
      <c r="BL23" s="135"/>
      <c r="BM23" s="135"/>
      <c r="BN23" s="135"/>
      <c r="BO23" s="135"/>
      <c r="BP23" s="135"/>
      <c r="BQ23" s="134">
        <f t="shared" si="7"/>
        <v>2255</v>
      </c>
      <c r="BR23" s="135"/>
      <c r="BS23" s="135">
        <v>230</v>
      </c>
      <c r="BT23" s="135"/>
      <c r="BU23" s="135">
        <v>2025</v>
      </c>
      <c r="BV23" s="135"/>
      <c r="BW23" s="135"/>
      <c r="BX23" s="135"/>
      <c r="BY23" s="135"/>
      <c r="BZ23" s="135"/>
      <c r="CA23" s="135"/>
      <c r="CB23" s="135"/>
      <c r="CC23" s="135"/>
      <c r="CD23" s="135"/>
      <c r="CE23" s="135"/>
      <c r="CF23" s="135"/>
      <c r="CG23" s="134">
        <f t="shared" si="8"/>
        <v>0</v>
      </c>
      <c r="CH23" s="135"/>
      <c r="CI23" s="135"/>
      <c r="CJ23" s="135"/>
      <c r="CK23" s="135"/>
      <c r="CL23" s="134">
        <f t="shared" si="9"/>
        <v>0</v>
      </c>
      <c r="CM23" s="135"/>
      <c r="CN23" s="135"/>
      <c r="CO23" s="134">
        <f t="shared" si="10"/>
        <v>0</v>
      </c>
      <c r="CP23" s="135"/>
      <c r="CQ23" s="135"/>
      <c r="CR23" s="135"/>
      <c r="CS23" s="134">
        <f t="shared" si="11"/>
        <v>0</v>
      </c>
      <c r="CT23" s="140" t="s">
        <v>514</v>
      </c>
      <c r="CU23" s="140" t="s">
        <v>514</v>
      </c>
      <c r="CV23" s="134">
        <f t="shared" si="12"/>
        <v>0</v>
      </c>
      <c r="CW23" s="140" t="s">
        <v>514</v>
      </c>
      <c r="CX23" s="140" t="s">
        <v>514</v>
      </c>
      <c r="CY23" s="140" t="s">
        <v>514</v>
      </c>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row>
    <row r="24" spans="1:254" s="17" customFormat="1" ht="24.75" customHeight="1">
      <c r="A24" s="133" t="s">
        <v>78</v>
      </c>
      <c r="B24" s="132">
        <f t="shared" si="2"/>
        <v>18000</v>
      </c>
      <c r="C24" s="134">
        <f t="shared" si="3"/>
        <v>234</v>
      </c>
      <c r="D24" s="135">
        <v>121</v>
      </c>
      <c r="E24" s="135"/>
      <c r="F24" s="135">
        <v>7</v>
      </c>
      <c r="G24" s="135">
        <v>2</v>
      </c>
      <c r="H24" s="135"/>
      <c r="I24" s="135">
        <v>54</v>
      </c>
      <c r="J24" s="135">
        <v>32</v>
      </c>
      <c r="K24" s="135">
        <v>14</v>
      </c>
      <c r="L24" s="135">
        <v>4</v>
      </c>
      <c r="M24" s="134">
        <f t="shared" si="4"/>
        <v>129</v>
      </c>
      <c r="N24" s="135">
        <v>1</v>
      </c>
      <c r="O24" s="135">
        <v>1</v>
      </c>
      <c r="P24" s="135"/>
      <c r="Q24" s="135"/>
      <c r="R24" s="135"/>
      <c r="S24" s="135"/>
      <c r="T24" s="135"/>
      <c r="U24" s="135"/>
      <c r="V24" s="135"/>
      <c r="W24" s="135">
        <v>1</v>
      </c>
      <c r="X24" s="135"/>
      <c r="Y24" s="135">
        <v>110</v>
      </c>
      <c r="Z24" s="135"/>
      <c r="AA24" s="135"/>
      <c r="AB24" s="135">
        <v>6</v>
      </c>
      <c r="AC24" s="135">
        <v>1</v>
      </c>
      <c r="AD24" s="135"/>
      <c r="AE24" s="135"/>
      <c r="AF24" s="135"/>
      <c r="AG24" s="135">
        <v>2</v>
      </c>
      <c r="AH24" s="135"/>
      <c r="AI24" s="135">
        <v>2</v>
      </c>
      <c r="AJ24" s="135"/>
      <c r="AK24" s="135">
        <v>4</v>
      </c>
      <c r="AL24" s="135"/>
      <c r="AM24" s="135"/>
      <c r="AN24" s="135">
        <v>1</v>
      </c>
      <c r="AO24" s="134">
        <f t="shared" si="5"/>
        <v>58</v>
      </c>
      <c r="AP24" s="135"/>
      <c r="AQ24" s="135">
        <v>34</v>
      </c>
      <c r="AR24" s="135"/>
      <c r="AS24" s="135"/>
      <c r="AT24" s="135">
        <v>3</v>
      </c>
      <c r="AU24" s="135"/>
      <c r="AV24" s="135"/>
      <c r="AW24" s="135"/>
      <c r="AX24" s="135"/>
      <c r="AY24" s="135"/>
      <c r="AZ24" s="135">
        <v>21</v>
      </c>
      <c r="BA24" s="135"/>
      <c r="BB24" s="135"/>
      <c r="BC24" s="135"/>
      <c r="BD24" s="135"/>
      <c r="BE24" s="135"/>
      <c r="BF24" s="134">
        <f t="shared" si="6"/>
        <v>17579</v>
      </c>
      <c r="BG24" s="135">
        <v>15879</v>
      </c>
      <c r="BH24" s="135"/>
      <c r="BI24" s="135"/>
      <c r="BJ24" s="135">
        <v>1700</v>
      </c>
      <c r="BK24" s="135"/>
      <c r="BL24" s="135"/>
      <c r="BM24" s="135"/>
      <c r="BN24" s="135"/>
      <c r="BO24" s="135"/>
      <c r="BP24" s="135"/>
      <c r="BQ24" s="134">
        <f t="shared" si="7"/>
        <v>0</v>
      </c>
      <c r="BR24" s="135"/>
      <c r="BS24" s="135"/>
      <c r="BT24" s="135"/>
      <c r="BU24" s="135"/>
      <c r="BV24" s="135"/>
      <c r="BW24" s="135"/>
      <c r="BX24" s="135"/>
      <c r="BY24" s="135"/>
      <c r="BZ24" s="135"/>
      <c r="CA24" s="135"/>
      <c r="CB24" s="135"/>
      <c r="CC24" s="135"/>
      <c r="CD24" s="135"/>
      <c r="CE24" s="135"/>
      <c r="CF24" s="135"/>
      <c r="CG24" s="134">
        <f t="shared" si="8"/>
        <v>0</v>
      </c>
      <c r="CH24" s="135"/>
      <c r="CI24" s="135"/>
      <c r="CJ24" s="135"/>
      <c r="CK24" s="135"/>
      <c r="CL24" s="134">
        <f t="shared" si="9"/>
        <v>0</v>
      </c>
      <c r="CM24" s="135"/>
      <c r="CN24" s="135"/>
      <c r="CO24" s="134">
        <f t="shared" si="10"/>
        <v>0</v>
      </c>
      <c r="CP24" s="140" t="s">
        <v>514</v>
      </c>
      <c r="CQ24" s="140" t="s">
        <v>514</v>
      </c>
      <c r="CR24" s="140" t="s">
        <v>514</v>
      </c>
      <c r="CS24" s="134">
        <f t="shared" si="11"/>
        <v>0</v>
      </c>
      <c r="CT24" s="140" t="s">
        <v>514</v>
      </c>
      <c r="CU24" s="140" t="s">
        <v>514</v>
      </c>
      <c r="CV24" s="134">
        <f t="shared" si="12"/>
        <v>0</v>
      </c>
      <c r="CW24" s="140" t="s">
        <v>514</v>
      </c>
      <c r="CX24" s="140" t="s">
        <v>514</v>
      </c>
      <c r="CY24" s="140" t="s">
        <v>514</v>
      </c>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row>
    <row r="25" spans="1:254" s="17" customFormat="1" ht="24.75" customHeight="1">
      <c r="A25" s="133" t="s">
        <v>79</v>
      </c>
      <c r="B25" s="132">
        <f t="shared" si="2"/>
        <v>1500</v>
      </c>
      <c r="C25" s="134">
        <f t="shared" si="3"/>
        <v>233</v>
      </c>
      <c r="D25" s="135">
        <v>119</v>
      </c>
      <c r="E25" s="135">
        <v>12</v>
      </c>
      <c r="F25" s="135">
        <v>7</v>
      </c>
      <c r="G25" s="135">
        <v>2</v>
      </c>
      <c r="H25" s="135"/>
      <c r="I25" s="135">
        <v>43</v>
      </c>
      <c r="J25" s="135">
        <v>32</v>
      </c>
      <c r="K25" s="135">
        <v>14</v>
      </c>
      <c r="L25" s="135">
        <v>4</v>
      </c>
      <c r="M25" s="134">
        <f t="shared" si="4"/>
        <v>31</v>
      </c>
      <c r="N25" s="135">
        <v>1</v>
      </c>
      <c r="O25" s="135"/>
      <c r="P25" s="135"/>
      <c r="Q25" s="135"/>
      <c r="R25" s="135">
        <v>1</v>
      </c>
      <c r="S25" s="135">
        <v>2</v>
      </c>
      <c r="T25" s="135"/>
      <c r="U25" s="135">
        <v>5</v>
      </c>
      <c r="V25" s="135"/>
      <c r="W25" s="135">
        <v>1</v>
      </c>
      <c r="X25" s="135"/>
      <c r="Y25" s="135">
        <v>1</v>
      </c>
      <c r="Z25" s="135"/>
      <c r="AA25" s="135"/>
      <c r="AB25" s="135">
        <v>5</v>
      </c>
      <c r="AC25" s="135">
        <v>4</v>
      </c>
      <c r="AD25" s="135"/>
      <c r="AE25" s="135"/>
      <c r="AF25" s="135"/>
      <c r="AG25" s="135"/>
      <c r="AH25" s="135"/>
      <c r="AI25" s="135">
        <v>3</v>
      </c>
      <c r="AJ25" s="135"/>
      <c r="AK25" s="135">
        <v>4</v>
      </c>
      <c r="AL25" s="135">
        <v>4</v>
      </c>
      <c r="AM25" s="135"/>
      <c r="AN25" s="135"/>
      <c r="AO25" s="134">
        <f t="shared" si="5"/>
        <v>84</v>
      </c>
      <c r="AP25" s="135">
        <v>13</v>
      </c>
      <c r="AQ25" s="135">
        <v>43</v>
      </c>
      <c r="AR25" s="135"/>
      <c r="AS25" s="135"/>
      <c r="AT25" s="135">
        <v>4</v>
      </c>
      <c r="AU25" s="135"/>
      <c r="AV25" s="135"/>
      <c r="AW25" s="135"/>
      <c r="AX25" s="135"/>
      <c r="AY25" s="135"/>
      <c r="AZ25" s="135">
        <v>21</v>
      </c>
      <c r="BA25" s="135"/>
      <c r="BB25" s="135"/>
      <c r="BC25" s="135"/>
      <c r="BD25" s="135"/>
      <c r="BE25" s="135">
        <v>3</v>
      </c>
      <c r="BF25" s="134">
        <f t="shared" si="6"/>
        <v>0</v>
      </c>
      <c r="BG25" s="135"/>
      <c r="BH25" s="135"/>
      <c r="BI25" s="135"/>
      <c r="BJ25" s="135"/>
      <c r="BK25" s="135"/>
      <c r="BL25" s="135"/>
      <c r="BM25" s="135"/>
      <c r="BN25" s="135"/>
      <c r="BO25" s="135"/>
      <c r="BP25" s="135"/>
      <c r="BQ25" s="134">
        <f t="shared" si="7"/>
        <v>840</v>
      </c>
      <c r="BR25" s="135"/>
      <c r="BS25" s="135"/>
      <c r="BT25" s="135"/>
      <c r="BU25" s="135"/>
      <c r="BV25" s="135"/>
      <c r="BW25" s="135"/>
      <c r="BX25" s="135">
        <v>840</v>
      </c>
      <c r="BY25" s="135"/>
      <c r="BZ25" s="135"/>
      <c r="CA25" s="135"/>
      <c r="CB25" s="135"/>
      <c r="CC25" s="135"/>
      <c r="CD25" s="135"/>
      <c r="CE25" s="135"/>
      <c r="CF25" s="135"/>
      <c r="CG25" s="134">
        <f t="shared" si="8"/>
        <v>312</v>
      </c>
      <c r="CH25" s="135">
        <v>184</v>
      </c>
      <c r="CI25" s="135"/>
      <c r="CJ25" s="135">
        <v>128</v>
      </c>
      <c r="CK25" s="135"/>
      <c r="CL25" s="134">
        <f t="shared" si="9"/>
        <v>0</v>
      </c>
      <c r="CM25" s="135"/>
      <c r="CN25" s="135"/>
      <c r="CO25" s="134">
        <f t="shared" si="10"/>
        <v>0</v>
      </c>
      <c r="CP25" s="140" t="s">
        <v>514</v>
      </c>
      <c r="CQ25" s="140" t="s">
        <v>514</v>
      </c>
      <c r="CR25" s="140" t="s">
        <v>514</v>
      </c>
      <c r="CS25" s="134">
        <f t="shared" si="11"/>
        <v>0</v>
      </c>
      <c r="CT25" s="140" t="s">
        <v>514</v>
      </c>
      <c r="CU25" s="140" t="s">
        <v>514</v>
      </c>
      <c r="CV25" s="134">
        <f t="shared" si="12"/>
        <v>0</v>
      </c>
      <c r="CW25" s="140" t="s">
        <v>514</v>
      </c>
      <c r="CX25" s="140" t="s">
        <v>514</v>
      </c>
      <c r="CY25" s="140" t="s">
        <v>514</v>
      </c>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row>
    <row r="26" spans="1:254" s="17" customFormat="1" ht="24.75" customHeight="1">
      <c r="A26" s="133" t="s">
        <v>80</v>
      </c>
      <c r="B26" s="132">
        <f t="shared" si="2"/>
        <v>0</v>
      </c>
      <c r="C26" s="134">
        <f t="shared" si="3"/>
        <v>0</v>
      </c>
      <c r="D26" s="135"/>
      <c r="E26" s="135"/>
      <c r="F26" s="135"/>
      <c r="G26" s="135"/>
      <c r="H26" s="135"/>
      <c r="I26" s="135"/>
      <c r="J26" s="135"/>
      <c r="K26" s="135"/>
      <c r="L26" s="135"/>
      <c r="M26" s="134">
        <f t="shared" si="4"/>
        <v>0</v>
      </c>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4">
        <f t="shared" si="5"/>
        <v>0</v>
      </c>
      <c r="AP26" s="135"/>
      <c r="AQ26" s="135"/>
      <c r="AR26" s="135"/>
      <c r="AS26" s="135"/>
      <c r="AT26" s="135"/>
      <c r="AU26" s="135"/>
      <c r="AV26" s="135"/>
      <c r="AW26" s="135"/>
      <c r="AX26" s="135"/>
      <c r="AY26" s="135"/>
      <c r="AZ26" s="135"/>
      <c r="BA26" s="135"/>
      <c r="BB26" s="135"/>
      <c r="BC26" s="135"/>
      <c r="BD26" s="135"/>
      <c r="BE26" s="135"/>
      <c r="BF26" s="134">
        <f t="shared" si="6"/>
        <v>0</v>
      </c>
      <c r="BG26" s="135"/>
      <c r="BH26" s="135"/>
      <c r="BI26" s="135"/>
      <c r="BJ26" s="135"/>
      <c r="BK26" s="135"/>
      <c r="BL26" s="135"/>
      <c r="BM26" s="135"/>
      <c r="BN26" s="135"/>
      <c r="BO26" s="135"/>
      <c r="BP26" s="135"/>
      <c r="BQ26" s="134">
        <f t="shared" si="7"/>
        <v>0</v>
      </c>
      <c r="BR26" s="135"/>
      <c r="BS26" s="135"/>
      <c r="BT26" s="135"/>
      <c r="BU26" s="135"/>
      <c r="BV26" s="135"/>
      <c r="BW26" s="135"/>
      <c r="BX26" s="135"/>
      <c r="BY26" s="135"/>
      <c r="BZ26" s="135"/>
      <c r="CA26" s="135"/>
      <c r="CB26" s="135"/>
      <c r="CC26" s="135"/>
      <c r="CD26" s="135"/>
      <c r="CE26" s="135"/>
      <c r="CF26" s="135"/>
      <c r="CG26" s="134">
        <f t="shared" si="8"/>
        <v>0</v>
      </c>
      <c r="CH26" s="135"/>
      <c r="CI26" s="135"/>
      <c r="CJ26" s="135"/>
      <c r="CK26" s="135"/>
      <c r="CL26" s="134">
        <f t="shared" si="9"/>
        <v>0</v>
      </c>
      <c r="CM26" s="135"/>
      <c r="CN26" s="135"/>
      <c r="CO26" s="134">
        <f t="shared" si="10"/>
        <v>0</v>
      </c>
      <c r="CP26" s="140" t="s">
        <v>514</v>
      </c>
      <c r="CQ26" s="140" t="s">
        <v>514</v>
      </c>
      <c r="CR26" s="140" t="s">
        <v>514</v>
      </c>
      <c r="CS26" s="134">
        <f t="shared" si="11"/>
        <v>0</v>
      </c>
      <c r="CT26" s="140" t="s">
        <v>514</v>
      </c>
      <c r="CU26" s="140" t="s">
        <v>514</v>
      </c>
      <c r="CV26" s="134">
        <f t="shared" si="12"/>
        <v>0</v>
      </c>
      <c r="CW26" s="140" t="s">
        <v>514</v>
      </c>
      <c r="CX26" s="140" t="s">
        <v>514</v>
      </c>
      <c r="CY26" s="140" t="s">
        <v>514</v>
      </c>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row>
    <row r="27" spans="1:254" s="17" customFormat="1" ht="24.75" customHeight="1">
      <c r="A27" s="133" t="s">
        <v>81</v>
      </c>
      <c r="B27" s="132">
        <f t="shared" si="2"/>
        <v>7500</v>
      </c>
      <c r="C27" s="134">
        <f t="shared" si="3"/>
        <v>0</v>
      </c>
      <c r="D27" s="135"/>
      <c r="E27" s="135"/>
      <c r="F27" s="135"/>
      <c r="G27" s="135"/>
      <c r="H27" s="135"/>
      <c r="I27" s="135"/>
      <c r="J27" s="135"/>
      <c r="K27" s="135"/>
      <c r="L27" s="135"/>
      <c r="M27" s="134">
        <f t="shared" si="4"/>
        <v>0</v>
      </c>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4">
        <f t="shared" si="5"/>
        <v>0</v>
      </c>
      <c r="AP27" s="135"/>
      <c r="AQ27" s="135"/>
      <c r="AR27" s="135"/>
      <c r="AS27" s="135"/>
      <c r="AT27" s="135"/>
      <c r="AU27" s="135"/>
      <c r="AV27" s="135"/>
      <c r="AW27" s="135"/>
      <c r="AX27" s="135"/>
      <c r="AY27" s="135"/>
      <c r="AZ27" s="135"/>
      <c r="BA27" s="135"/>
      <c r="BB27" s="135"/>
      <c r="BC27" s="135"/>
      <c r="BD27" s="135"/>
      <c r="BE27" s="135"/>
      <c r="BF27" s="134">
        <f t="shared" si="6"/>
        <v>0</v>
      </c>
      <c r="BG27" s="135"/>
      <c r="BH27" s="135"/>
      <c r="BI27" s="135"/>
      <c r="BJ27" s="135"/>
      <c r="BK27" s="135"/>
      <c r="BL27" s="135"/>
      <c r="BM27" s="135"/>
      <c r="BN27" s="135"/>
      <c r="BO27" s="135"/>
      <c r="BP27" s="135"/>
      <c r="BQ27" s="134">
        <f t="shared" si="7"/>
        <v>0</v>
      </c>
      <c r="BR27" s="135"/>
      <c r="BS27" s="135"/>
      <c r="BT27" s="135"/>
      <c r="BU27" s="135"/>
      <c r="BV27" s="135"/>
      <c r="BW27" s="135"/>
      <c r="BX27" s="135"/>
      <c r="BY27" s="135"/>
      <c r="BZ27" s="135"/>
      <c r="CA27" s="135"/>
      <c r="CB27" s="135"/>
      <c r="CC27" s="135"/>
      <c r="CD27" s="135"/>
      <c r="CE27" s="135"/>
      <c r="CF27" s="135"/>
      <c r="CG27" s="134">
        <f t="shared" si="8"/>
        <v>0</v>
      </c>
      <c r="CH27" s="140" t="s">
        <v>514</v>
      </c>
      <c r="CI27" s="140" t="s">
        <v>514</v>
      </c>
      <c r="CJ27" s="140" t="s">
        <v>514</v>
      </c>
      <c r="CK27" s="140" t="s">
        <v>514</v>
      </c>
      <c r="CL27" s="134">
        <f t="shared" si="9"/>
        <v>7500</v>
      </c>
      <c r="CM27" s="135">
        <v>7500</v>
      </c>
      <c r="CN27" s="135"/>
      <c r="CO27" s="134">
        <f t="shared" si="10"/>
        <v>0</v>
      </c>
      <c r="CP27" s="140" t="s">
        <v>514</v>
      </c>
      <c r="CQ27" s="140" t="s">
        <v>514</v>
      </c>
      <c r="CR27" s="140" t="s">
        <v>514</v>
      </c>
      <c r="CS27" s="134">
        <f t="shared" si="11"/>
        <v>0</v>
      </c>
      <c r="CT27" s="140" t="s">
        <v>514</v>
      </c>
      <c r="CU27" s="140" t="s">
        <v>514</v>
      </c>
      <c r="CV27" s="134">
        <f t="shared" si="12"/>
        <v>0</v>
      </c>
      <c r="CW27" s="140" t="s">
        <v>514</v>
      </c>
      <c r="CX27" s="140" t="s">
        <v>514</v>
      </c>
      <c r="CY27" s="140" t="s">
        <v>514</v>
      </c>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row>
    <row r="30" ht="14.25">
      <c r="B30" s="138"/>
    </row>
  </sheetData>
  <sheetProtection/>
  <mergeCells count="123">
    <mergeCell ref="A1:Y1"/>
    <mergeCell ref="Z1:AY1"/>
    <mergeCell ref="AZ1:BX1"/>
    <mergeCell ref="BY1:CY1"/>
    <mergeCell ref="X2:Y2"/>
    <mergeCell ref="AX2:AY2"/>
    <mergeCell ref="BW2:BX2"/>
    <mergeCell ref="C3:L3"/>
    <mergeCell ref="M3:Y3"/>
    <mergeCell ref="Z3:AN3"/>
    <mergeCell ref="AO3:AY3"/>
    <mergeCell ref="AZ3:BE3"/>
    <mergeCell ref="BF3:BP3"/>
    <mergeCell ref="BQ3:BX3"/>
    <mergeCell ref="BY3:CF3"/>
    <mergeCell ref="CG3:CK3"/>
    <mergeCell ref="CL3:CN3"/>
    <mergeCell ref="CO3:CR3"/>
    <mergeCell ref="CS3:CU3"/>
    <mergeCell ref="CV3:CY3"/>
    <mergeCell ref="A3:A6"/>
    <mergeCell ref="B3: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 ref="AG4:AG6"/>
    <mergeCell ref="AH4:AH6"/>
    <mergeCell ref="AI4:AI6"/>
    <mergeCell ref="AJ4:AJ6"/>
    <mergeCell ref="AK4:AK6"/>
    <mergeCell ref="AL4:AL6"/>
    <mergeCell ref="AM4:AM6"/>
    <mergeCell ref="AN4:AN6"/>
    <mergeCell ref="AO4:AO6"/>
    <mergeCell ref="AP4:AP6"/>
    <mergeCell ref="AQ4:AQ6"/>
    <mergeCell ref="AR4:AR6"/>
    <mergeCell ref="AS4:AS6"/>
    <mergeCell ref="AT4:AT6"/>
    <mergeCell ref="AU4:AU6"/>
    <mergeCell ref="AV4:AV6"/>
    <mergeCell ref="AW4:AW6"/>
    <mergeCell ref="AX4:AX6"/>
    <mergeCell ref="AY4:AY6"/>
    <mergeCell ref="AZ4:AZ6"/>
    <mergeCell ref="BA4:BA6"/>
    <mergeCell ref="BB4:BB6"/>
    <mergeCell ref="BC4:BC6"/>
    <mergeCell ref="BD4:BD6"/>
    <mergeCell ref="BE4:BE6"/>
    <mergeCell ref="BF4:BF6"/>
    <mergeCell ref="BG4:BG6"/>
    <mergeCell ref="BH4:BH6"/>
    <mergeCell ref="BI4:BI6"/>
    <mergeCell ref="BJ4:BJ6"/>
    <mergeCell ref="BK4:BK6"/>
    <mergeCell ref="BL4:BL6"/>
    <mergeCell ref="BM4:BM6"/>
    <mergeCell ref="BN4:BN6"/>
    <mergeCell ref="BO4:BO6"/>
    <mergeCell ref="BP4:BP6"/>
    <mergeCell ref="BQ4:BQ6"/>
    <mergeCell ref="BR4:BR6"/>
    <mergeCell ref="BS4:BS6"/>
    <mergeCell ref="BT4:BT6"/>
    <mergeCell ref="BU4:BU6"/>
    <mergeCell ref="BV4:BV6"/>
    <mergeCell ref="BW4:BW6"/>
    <mergeCell ref="BX4:BX6"/>
    <mergeCell ref="BY4:BY6"/>
    <mergeCell ref="BZ4:BZ6"/>
    <mergeCell ref="CA4:CA6"/>
    <mergeCell ref="CB4:CB6"/>
    <mergeCell ref="CC4:CC6"/>
    <mergeCell ref="CD4:CD6"/>
    <mergeCell ref="CE4:CE6"/>
    <mergeCell ref="CF4:CF6"/>
    <mergeCell ref="CG4:CG6"/>
    <mergeCell ref="CH4:CH6"/>
    <mergeCell ref="CI4:CI6"/>
    <mergeCell ref="CJ4:CJ6"/>
    <mergeCell ref="CK4:CK6"/>
    <mergeCell ref="CL4:CL6"/>
    <mergeCell ref="CM4:CM6"/>
    <mergeCell ref="CN4:CN6"/>
    <mergeCell ref="CO4:CO6"/>
    <mergeCell ref="CP4:CP6"/>
    <mergeCell ref="CQ4:CQ6"/>
    <mergeCell ref="CR4:CR6"/>
    <mergeCell ref="CS4:CS6"/>
    <mergeCell ref="CT4:CT6"/>
    <mergeCell ref="CU4:CU6"/>
    <mergeCell ref="CV4:CV6"/>
    <mergeCell ref="CW4:CW6"/>
    <mergeCell ref="CX4:CX6"/>
    <mergeCell ref="CY4:CY6"/>
  </mergeCells>
  <printOptions horizontalCentered="1"/>
  <pageMargins left="0.59" right="0.39" top="0.87" bottom="0.28" header="0.35" footer="0.39"/>
  <pageSetup horizontalDpi="600" verticalDpi="600" orientation="landscape" paperSize="9" scale="58"/>
</worksheet>
</file>

<file path=xl/worksheets/sheet7.xml><?xml version="1.0" encoding="utf-8"?>
<worksheet xmlns="http://schemas.openxmlformats.org/spreadsheetml/2006/main" xmlns:r="http://schemas.openxmlformats.org/officeDocument/2006/relationships">
  <dimension ref="A1:D17"/>
  <sheetViews>
    <sheetView zoomScaleSheetLayoutView="100" workbookViewId="0" topLeftCell="A1">
      <selection activeCell="D7" sqref="D7"/>
    </sheetView>
  </sheetViews>
  <sheetFormatPr defaultColWidth="9.125" defaultRowHeight="14.25"/>
  <cols>
    <col min="1" max="1" width="60.00390625" style="88" customWidth="1"/>
    <col min="2" max="2" width="15.625" style="113" customWidth="1"/>
    <col min="3" max="16384" width="9.125" style="88" customWidth="1"/>
  </cols>
  <sheetData>
    <row r="1" spans="1:2" s="88" customFormat="1" ht="45" customHeight="1">
      <c r="A1" s="114" t="s">
        <v>515</v>
      </c>
      <c r="B1" s="114"/>
    </row>
    <row r="2" spans="1:2" s="88" customFormat="1" ht="31.5" customHeight="1">
      <c r="A2" s="66" t="s">
        <v>516</v>
      </c>
      <c r="B2" s="43" t="s">
        <v>27</v>
      </c>
    </row>
    <row r="3" spans="1:2" s="88" customFormat="1" ht="30.75" customHeight="1">
      <c r="A3" s="44" t="s">
        <v>517</v>
      </c>
      <c r="B3" s="45" t="s">
        <v>30</v>
      </c>
    </row>
    <row r="4" spans="1:2" s="88" customFormat="1" ht="30.75" customHeight="1">
      <c r="A4" s="44" t="s">
        <v>416</v>
      </c>
      <c r="B4" s="45">
        <f>SUM(B5:B6,B17)</f>
        <v>8997.1</v>
      </c>
    </row>
    <row r="5" spans="1:2" s="88" customFormat="1" ht="30.75" customHeight="1">
      <c r="A5" s="115" t="s">
        <v>518</v>
      </c>
      <c r="B5" s="45"/>
    </row>
    <row r="6" spans="1:4" s="88" customFormat="1" ht="30.75" customHeight="1">
      <c r="A6" s="115" t="s">
        <v>519</v>
      </c>
      <c r="B6" s="45">
        <f>SUM(B7:B16)</f>
        <v>8997.1</v>
      </c>
      <c r="D6" s="116"/>
    </row>
    <row r="7" spans="1:2" s="88" customFormat="1" ht="30.75" customHeight="1">
      <c r="A7" s="117" t="s">
        <v>520</v>
      </c>
      <c r="B7" s="118"/>
    </row>
    <row r="8" spans="1:2" s="88" customFormat="1" ht="30.75" customHeight="1">
      <c r="A8" s="117" t="s">
        <v>521</v>
      </c>
      <c r="B8" s="118"/>
    </row>
    <row r="9" spans="1:2" s="88" customFormat="1" ht="30.75" customHeight="1">
      <c r="A9" s="117" t="s">
        <v>522</v>
      </c>
      <c r="B9" s="118"/>
    </row>
    <row r="10" spans="1:2" s="88" customFormat="1" ht="30.75" customHeight="1">
      <c r="A10" s="117" t="s">
        <v>523</v>
      </c>
      <c r="B10" s="118"/>
    </row>
    <row r="11" spans="1:2" s="88" customFormat="1" ht="30.75" customHeight="1">
      <c r="A11" s="117" t="s">
        <v>524</v>
      </c>
      <c r="B11" s="118"/>
    </row>
    <row r="12" spans="1:2" s="88" customFormat="1" ht="30.75" customHeight="1">
      <c r="A12" s="117" t="s">
        <v>525</v>
      </c>
      <c r="B12" s="118"/>
    </row>
    <row r="13" spans="1:2" s="88" customFormat="1" ht="30.75" customHeight="1">
      <c r="A13" s="117" t="s">
        <v>526</v>
      </c>
      <c r="B13" s="118"/>
    </row>
    <row r="14" spans="1:2" s="88" customFormat="1" ht="30.75" customHeight="1">
      <c r="A14" s="117" t="s">
        <v>527</v>
      </c>
      <c r="B14" s="118"/>
    </row>
    <row r="15" spans="1:2" s="88" customFormat="1" ht="30.75" customHeight="1">
      <c r="A15" s="117" t="s">
        <v>528</v>
      </c>
      <c r="B15" s="118"/>
    </row>
    <row r="16" spans="1:2" s="88" customFormat="1" ht="30.75" customHeight="1">
      <c r="A16" s="117" t="s">
        <v>529</v>
      </c>
      <c r="B16" s="118">
        <v>8997.1</v>
      </c>
    </row>
    <row r="17" spans="1:2" s="88" customFormat="1" ht="30.75" customHeight="1">
      <c r="A17" s="115" t="s">
        <v>530</v>
      </c>
      <c r="B17" s="45"/>
    </row>
  </sheetData>
  <sheetProtection/>
  <mergeCells count="1">
    <mergeCell ref="A1:B1"/>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E4"/>
  <sheetViews>
    <sheetView zoomScaleSheetLayoutView="100" workbookViewId="0" topLeftCell="A1">
      <selection activeCell="D15" sqref="D15"/>
    </sheetView>
  </sheetViews>
  <sheetFormatPr defaultColWidth="9.00390625" defaultRowHeight="14.25"/>
  <cols>
    <col min="1" max="1" width="26.375" style="67" customWidth="1"/>
    <col min="2" max="5" width="13.125" style="67" customWidth="1"/>
    <col min="6" max="16384" width="9.00390625" style="67" customWidth="1"/>
  </cols>
  <sheetData>
    <row r="1" spans="1:5" s="67" customFormat="1" ht="53.25" customHeight="1">
      <c r="A1" s="64" t="s">
        <v>531</v>
      </c>
      <c r="B1" s="64"/>
      <c r="C1" s="64"/>
      <c r="D1" s="64"/>
      <c r="E1" s="64"/>
    </row>
    <row r="2" spans="1:5" s="67" customFormat="1" ht="32.25" customHeight="1">
      <c r="A2" s="65" t="s">
        <v>532</v>
      </c>
      <c r="B2" s="66"/>
      <c r="E2" s="68" t="s">
        <v>27</v>
      </c>
    </row>
    <row r="3" spans="1:5" s="67" customFormat="1" ht="32.25" customHeight="1">
      <c r="A3" s="109" t="s">
        <v>533</v>
      </c>
      <c r="B3" s="110" t="s">
        <v>534</v>
      </c>
      <c r="C3" s="110" t="s">
        <v>416</v>
      </c>
      <c r="D3" s="70" t="s">
        <v>535</v>
      </c>
      <c r="E3" s="110" t="s">
        <v>536</v>
      </c>
    </row>
    <row r="4" spans="1:5" s="67" customFormat="1" ht="32.25" customHeight="1">
      <c r="A4" s="111" t="s">
        <v>416</v>
      </c>
      <c r="B4" s="111">
        <v>179037</v>
      </c>
      <c r="C4" s="112">
        <f>SUM(D4:E4)</f>
        <v>177479.1497</v>
      </c>
      <c r="D4" s="112">
        <v>3545.1531</v>
      </c>
      <c r="E4" s="112">
        <v>173933.9966</v>
      </c>
    </row>
  </sheetData>
  <sheetProtection/>
  <mergeCells count="1">
    <mergeCell ref="A1:E1"/>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B11"/>
  <sheetViews>
    <sheetView workbookViewId="0" topLeftCell="A1">
      <selection activeCell="A2" sqref="A2"/>
    </sheetView>
  </sheetViews>
  <sheetFormatPr defaultColWidth="7.875" defaultRowHeight="14.25"/>
  <cols>
    <col min="1" max="1" width="51.125" style="101" customWidth="1"/>
    <col min="2" max="2" width="19.875" style="101" customWidth="1"/>
    <col min="3" max="16384" width="7.875" style="101" customWidth="1"/>
  </cols>
  <sheetData>
    <row r="1" spans="1:2" ht="51" customHeight="1">
      <c r="A1" s="102" t="s">
        <v>537</v>
      </c>
      <c r="B1" s="102"/>
    </row>
    <row r="2" spans="1:2" s="100" customFormat="1" ht="30" customHeight="1">
      <c r="A2" s="65" t="s">
        <v>538</v>
      </c>
      <c r="B2" s="103" t="s">
        <v>27</v>
      </c>
    </row>
    <row r="3" spans="1:2" ht="48" customHeight="1">
      <c r="A3" s="104" t="s">
        <v>28</v>
      </c>
      <c r="B3" s="105" t="s">
        <v>30</v>
      </c>
    </row>
    <row r="4" spans="1:2" ht="31.5" customHeight="1">
      <c r="A4" s="106" t="s">
        <v>539</v>
      </c>
      <c r="B4" s="92">
        <v>25000</v>
      </c>
    </row>
    <row r="5" spans="1:2" ht="31.5" customHeight="1">
      <c r="A5" s="106" t="s">
        <v>540</v>
      </c>
      <c r="B5" s="92">
        <v>50</v>
      </c>
    </row>
    <row r="6" spans="1:2" ht="31.5" customHeight="1">
      <c r="A6" s="106" t="s">
        <v>541</v>
      </c>
      <c r="B6" s="92">
        <v>200</v>
      </c>
    </row>
    <row r="7" spans="1:2" ht="31.5" customHeight="1">
      <c r="A7" s="107" t="s">
        <v>542</v>
      </c>
      <c r="B7" s="108">
        <f>SUM(B4:B6)</f>
        <v>25250</v>
      </c>
    </row>
    <row r="8" spans="1:2" ht="31.5" customHeight="1">
      <c r="A8" s="107" t="s">
        <v>543</v>
      </c>
      <c r="B8" s="108">
        <v>5000</v>
      </c>
    </row>
    <row r="9" spans="1:2" ht="31.5" customHeight="1">
      <c r="A9" s="107" t="s">
        <v>57</v>
      </c>
      <c r="B9" s="108">
        <f>SUM(B7:B8)</f>
        <v>30250</v>
      </c>
    </row>
    <row r="11" spans="1:2" ht="31.5" customHeight="1">
      <c r="A11" s="97"/>
      <c r="B11" s="97"/>
    </row>
  </sheetData>
  <sheetProtection/>
  <mergeCells count="2">
    <mergeCell ref="A1:B1"/>
    <mergeCell ref="A11:B11"/>
  </mergeCells>
  <printOptions horizontalCentered="1"/>
  <pageMargins left="0.75" right="0.75" top="1.14"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韩元元</cp:lastModifiedBy>
  <cp:lastPrinted>2017-02-13T13:18:03Z</cp:lastPrinted>
  <dcterms:created xsi:type="dcterms:W3CDTF">1996-12-17T01:32:42Z</dcterms:created>
  <dcterms:modified xsi:type="dcterms:W3CDTF">2017-11-09T08:51:07Z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