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971"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'表10-部门综合预算专项业务经费支出表'!$A$1:$D$34</definedName>
    <definedName name="_xlnm.Print_Area" localSheetId="12">'表11-部门综合预算政府采购（资产配置、购买服务）预算表'!$A$1:$N$10</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'表5-部门综合预算一般公共预算支出明细表（按功能科目分）'!$A$1:$G$8</definedName>
    <definedName name="_xlnm.Print_Area" localSheetId="7">'表6-部门综合预算一般公共预算支出明细表（按经济分类科目分）'!$A$1:$F$9</definedName>
    <definedName name="_xlnm.Print_Area" localSheetId="8">'表7-部门综合预算一般公共预算基本支出明细表（按功能科目分）'!$A$1:$F$6</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_FilterDatabase" localSheetId="6" hidden="1">'表5-部门综合预算一般公共预算支出明细表（按功能科目分）'!$A$5:$G$21</definedName>
  </definedNames>
  <calcPr fullCalcOnLoad="1"/>
</workbook>
</file>

<file path=xl/sharedStrings.xml><?xml version="1.0" encoding="utf-8"?>
<sst xmlns="http://schemas.openxmlformats.org/spreadsheetml/2006/main" count="972" uniqueCount="426">
  <si>
    <t>附件2</t>
  </si>
  <si>
    <t>2018年部门综合预算公开报表</t>
  </si>
  <si>
    <t xml:space="preserve">                部门名称：神木市高家堡镇人民政府</t>
  </si>
  <si>
    <t xml:space="preserve">                保密审查情况： 公开</t>
  </si>
  <si>
    <t xml:space="preserve">                部门主要负责人审签情况：</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</si>
  <si>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</si>
  <si>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</si>
  <si>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</si>
  <si>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</si>
  <si>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</si>
  <si>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</si>
  <si>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</si>
  <si>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</si>
  <si>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</si>
  <si>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</si>
  <si>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</si>
  <si>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</si>
  <si>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</si>
  <si>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</si>
  <si>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</si>
  <si>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</si>
  <si>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</si>
  <si>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</si>
  <si>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</si>
  <si>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</si>
  <si>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</si>
  <si>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</si>
  <si>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</si>
  <si>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</si>
  <si>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</si>
  <si>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本年度无政府性基金收支预算</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</si>
  <si>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</si>
  <si>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</si>
  <si>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</si>
  <si>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</si>
  <si>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</si>
  <si>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</si>
  <si>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</si>
  <si>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</si>
  <si>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无涉及项目绩效</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</si>
  <si>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</si>
  <si>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</si>
  <si>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</si>
  <si>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</si>
  <si>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</si>
  <si>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</si>
  <si>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</si>
  <si>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</si>
  <si>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</si>
  <si>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</si>
  <si>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</si>
  <si>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</si>
  <si>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</si>
  <si>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</si>
  <si>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</si>
  <si>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</si>
  <si>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</si>
  <si>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</si>
  <si>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</si>
  <si>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</si>
  <si>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</si>
  <si>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</si>
  <si>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</si>
  <si>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</si>
  <si>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</si>
  <si>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</si>
  <si>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</si>
  <si>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</si>
  <si>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</si>
  <si>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</si>
  <si>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</si>
  <si>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</si>
  <si>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</si>
  <si>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</si>
  <si>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</si>
  <si>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</si>
  <si>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</si>
  <si>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</si>
  <si>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</si>
  <si>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</si>
  <si>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</si>
  <si>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</si>
  <si>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</si>
  <si>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</si>
  <si>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</si>
  <si>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</si>
  <si>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</si>
  <si>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</si>
  <si>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</si>
  <si>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</si>
  <si>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</si>
  <si>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</si>
  <si>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</si>
  <si>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</si>
  <si>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</si>
  <si>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</si>
  <si>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</si>
  <si>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</si>
  <si>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</si>
  <si>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</si>
  <si>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</si>
  <si>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</si>
  <si>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</si>
  <si>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</si>
  <si>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</si>
  <si>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</si>
  <si>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</si>
  <si>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</si>
  <si>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</si>
  <si>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</si>
  <si>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</si>
  <si>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</si>
  <si>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</si>
  <si>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</si>
  <si>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</si>
  <si>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</si>
  <si>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</si>
  <si>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</si>
  <si>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</si>
  <si>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</si>
  <si>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</si>
  <si>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</si>
  <si>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</si>
  <si>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</si>
  <si>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</si>
  <si>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</si>
  <si>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</si>
  <si>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</si>
  <si>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</si>
  <si>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</si>
  <si>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</si>
  <si>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</si>
  <si>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</si>
  <si>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</si>
  <si>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</si>
  <si>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</si>
  <si>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</si>
  <si>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神木市高家堡镇人民政府</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</si>
  <si>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</si>
  <si>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</si>
  <si>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</si>
  <si>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</si>
  <si>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</si>
  <si>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</si>
  <si>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</si>
  <si>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</si>
  <si>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</si>
  <si>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</si>
  <si>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</si>
  <si>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</si>
  <si>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</si>
  <si>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</si>
  <si>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</si>
  <si>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t>
  </si>
  <si>
    <t>其他政府办公厅（室）及相关运行经费</t>
  </si>
  <si>
    <t>行政运行</t>
  </si>
  <si>
    <t xml:space="preserve">  文化体育与传媒支出</t>
  </si>
  <si>
    <t>广播</t>
  </si>
  <si>
    <t>其他文化支出</t>
  </si>
  <si>
    <t xml:space="preserve"> 城乡社区支出</t>
  </si>
  <si>
    <t>城乡社区环境卫生</t>
  </si>
  <si>
    <t xml:space="preserve"> 农林水支出</t>
  </si>
  <si>
    <t>生产发展</t>
  </si>
  <si>
    <t>农村公益事业</t>
  </si>
  <si>
    <t>农村道路建设</t>
  </si>
  <si>
    <t>农田水利</t>
  </si>
  <si>
    <t>其他农业支出</t>
  </si>
  <si>
    <t>水利工程建设</t>
  </si>
  <si>
    <t>交通运输支出</t>
  </si>
  <si>
    <t>公路养护</t>
  </si>
  <si>
    <t>公路新建</t>
  </si>
  <si>
    <t>商业服务业等支出</t>
  </si>
  <si>
    <t>旅游宣传</t>
  </si>
  <si>
    <t>经济科目编码</t>
  </si>
  <si>
    <t>经济科目名称</t>
  </si>
  <si>
    <t>工资福利支出</t>
  </si>
  <si>
    <t xml:space="preserve">  基本工资</t>
  </si>
  <si>
    <t>津贴补贴</t>
  </si>
  <si>
    <t>规范性津补贴</t>
  </si>
  <si>
    <t>奖金</t>
  </si>
  <si>
    <t xml:space="preserve">  绩效工资</t>
  </si>
  <si>
    <t xml:space="preserve">  职业年金缴费</t>
  </si>
  <si>
    <t xml:space="preserve">  失业保险</t>
  </si>
  <si>
    <t>工伤保险</t>
  </si>
  <si>
    <t xml:space="preserve">  住房公积金</t>
  </si>
  <si>
    <t>三费</t>
  </si>
  <si>
    <t>商品和服务支出</t>
  </si>
  <si>
    <t xml:space="preserve">  办公费</t>
  </si>
  <si>
    <t xml:space="preserve">  印刷费</t>
  </si>
  <si>
    <t>手续费</t>
  </si>
  <si>
    <t>水费</t>
  </si>
  <si>
    <t>电费</t>
  </si>
  <si>
    <t xml:space="preserve">  邮电费</t>
  </si>
  <si>
    <t>取暖费</t>
  </si>
  <si>
    <t xml:space="preserve">  差旅费</t>
  </si>
  <si>
    <t xml:space="preserve">  维修(护)费</t>
  </si>
  <si>
    <t>专用材料费</t>
  </si>
  <si>
    <t xml:space="preserve">  会议费</t>
  </si>
  <si>
    <t>培训费</t>
  </si>
  <si>
    <t xml:space="preserve">  公务接待费</t>
  </si>
  <si>
    <t>基本支出劳务费</t>
  </si>
  <si>
    <t xml:space="preserve">  工会经费</t>
  </si>
  <si>
    <t>福利费</t>
  </si>
  <si>
    <t>公务用车运行维护费</t>
  </si>
  <si>
    <t xml:space="preserve">  其他交通费用</t>
  </si>
  <si>
    <t>其他商品服务支出</t>
  </si>
  <si>
    <t>302260205</t>
  </si>
  <si>
    <t>村民小组长补助</t>
  </si>
  <si>
    <t>302260299</t>
  </si>
  <si>
    <t>其他劳务费</t>
  </si>
  <si>
    <t>30214</t>
  </si>
  <si>
    <t>租赁费</t>
  </si>
  <si>
    <t>30225</t>
  </si>
  <si>
    <t>专用燃料费</t>
  </si>
  <si>
    <t>302260207</t>
  </si>
  <si>
    <t>环卫工人经费</t>
  </si>
  <si>
    <t>30227</t>
  </si>
  <si>
    <t>委托业务费</t>
  </si>
  <si>
    <t>310</t>
  </si>
  <si>
    <t>资本性支出</t>
  </si>
  <si>
    <t>31003</t>
  </si>
  <si>
    <t>专用设备购置</t>
  </si>
  <si>
    <t>31013</t>
  </si>
  <si>
    <t>公务用车购置</t>
  </si>
  <si>
    <t>31005</t>
  </si>
  <si>
    <t>基础设施建设</t>
  </si>
  <si>
    <t>31006</t>
  </si>
  <si>
    <t>大型修缮</t>
  </si>
  <si>
    <t>个人和家庭支出</t>
  </si>
  <si>
    <t>离休工资</t>
  </si>
  <si>
    <t>离休津贴</t>
  </si>
  <si>
    <t>增发1-3个月工资</t>
  </si>
  <si>
    <t>住房补贴</t>
  </si>
  <si>
    <t>退休工资</t>
  </si>
  <si>
    <t>退休津贴</t>
  </si>
  <si>
    <t>伤残补助</t>
  </si>
  <si>
    <t>遗属人员生活补助</t>
  </si>
  <si>
    <t>六十年代精简人员补贴</t>
  </si>
  <si>
    <t>八大员工资津贴</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</si>
  <si>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</si>
  <si>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</si>
  <si>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</si>
  <si>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</si>
  <si>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</si>
  <si>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</si>
  <si>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</si>
  <si>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</si>
  <si>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</si>
  <si>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</si>
  <si>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</si>
  <si>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</si>
  <si>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</si>
  <si>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</si>
  <si>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</si>
  <si>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</si>
  <si>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</si>
  <si>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</si>
  <si>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</si>
  <si>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</si>
  <si>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</si>
  <si>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</si>
  <si>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</si>
  <si>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</si>
  <si>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</si>
  <si>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</si>
  <si>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</si>
  <si>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</si>
  <si>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</si>
  <si>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</si>
  <si>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</si>
  <si>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</si>
  <si>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</si>
  <si>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</si>
  <si>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</si>
  <si>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</si>
  <si>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</si>
  <si>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财力性转移支付资金</t>
  </si>
  <si>
    <t>基层阵地建设经费</t>
  </si>
  <si>
    <t>高家堡政协活动经费</t>
  </si>
  <si>
    <t>政协组织学习等活动经费</t>
  </si>
  <si>
    <t>市政环卫经费</t>
  </si>
  <si>
    <t>主要用于巷道卫生清理及管网改造，环卫清运工资及环卫车辆维护维修</t>
  </si>
  <si>
    <t>高家堡古城至石峁村通村道路维护费</t>
  </si>
  <si>
    <t>智慧旅游专网租赁费</t>
  </si>
  <si>
    <t>古城智慧旅游专网租赁费</t>
  </si>
  <si>
    <t>村级公路养护经费</t>
  </si>
  <si>
    <t>农村公路养护费</t>
  </si>
  <si>
    <t>流动党支部专项经费</t>
  </si>
  <si>
    <t>城区便民流动党总支办公及其他日常经费</t>
  </si>
  <si>
    <t>垃圾清运及场地回填</t>
  </si>
  <si>
    <t>垃圾场的垃圾处理及场地回填</t>
  </si>
  <si>
    <t>”爱心超市“建设专项经费</t>
  </si>
  <si>
    <t>兴庄村爱心超市建设专项经费</t>
  </si>
  <si>
    <t>神渭输煤管道建设协调经费</t>
  </si>
  <si>
    <t>主要用于神渭输煤管道建设协调费用</t>
  </si>
  <si>
    <t>兴庄农田项目资金</t>
  </si>
  <si>
    <t>用于建设兴庄现代化农田项目</t>
  </si>
  <si>
    <t>兴庄村综合提升项目资金</t>
  </si>
  <si>
    <t>兴庄村村容村貌综合提升项目资金</t>
  </si>
  <si>
    <t>兴庄村养殖场附属设施项目资金</t>
  </si>
  <si>
    <t>东沟水利设施维修改造</t>
  </si>
  <si>
    <t>贺东沟水利设施维修改造</t>
  </si>
  <si>
    <t>乔岔滩兴庄村电网改造项目资金</t>
  </si>
  <si>
    <t>村内破旧电网、电线的改造及维修</t>
  </si>
  <si>
    <t>市政工具车辆购置费</t>
  </si>
  <si>
    <t>公务用车购置费</t>
  </si>
  <si>
    <t>村级税费改革转移支付</t>
  </si>
  <si>
    <t>村干部、小组长及村办公费等村级转移支付</t>
  </si>
  <si>
    <t>节日旅游专项经费</t>
  </si>
  <si>
    <t>法定节假日旅游宣传、活动经费</t>
  </si>
  <si>
    <t>停车场及镇区公路沿线治理经费</t>
  </si>
  <si>
    <t>停车场及镇区公路沿线环境治理经费</t>
  </si>
  <si>
    <t>陕北过大年活动经费</t>
  </si>
  <si>
    <t>古镇春节期间活动宣传经费</t>
  </si>
  <si>
    <t>政府运转经费</t>
  </si>
  <si>
    <t>神王路、旧榆神路两侧环境综合治理</t>
  </si>
  <si>
    <t>文化服务中心运行管理经费</t>
  </si>
  <si>
    <t>镇办合并、旅游名镇文化宣传经费</t>
  </si>
  <si>
    <t>城镇社区经费</t>
  </si>
  <si>
    <t>石峁、白家山杏梅产业项目资金</t>
  </si>
  <si>
    <t>高家堡镇白家山村电网改造项目</t>
  </si>
  <si>
    <t>美丽乡村建设</t>
  </si>
  <si>
    <t>玄路塔、喇嘛河等村互联互通道路</t>
  </si>
  <si>
    <t>石峁村、太和湾村基本农田建设</t>
  </si>
  <si>
    <t>李家洞村水坝建设专项资金</t>
  </si>
  <si>
    <t>科目编码</t>
  </si>
  <si>
    <t>采购项目</t>
  </si>
  <si>
    <t>采购目录</t>
  </si>
  <si>
    <t>购买服务内容</t>
  </si>
  <si>
    <t>规格型号</t>
  </si>
  <si>
    <t>数量</t>
  </si>
  <si>
    <t>实施采购时间</t>
  </si>
  <si>
    <t>预算金额</t>
  </si>
  <si>
    <t>说明</t>
  </si>
  <si>
    <t>类</t>
  </si>
  <si>
    <t>款</t>
  </si>
  <si>
    <t>项</t>
  </si>
  <si>
    <t>货物类</t>
  </si>
  <si>
    <t>服务类</t>
  </si>
  <si>
    <t>工程类</t>
  </si>
  <si>
    <t>05</t>
  </si>
  <si>
    <t>2017年</t>
  </si>
  <si>
    <t>2018年</t>
  </si>
  <si>
    <t>增减变化情况</t>
  </si>
  <si>
    <t>一般公共预算拨款安排的“三公”经费预算</t>
  </si>
  <si>
    <t>会议费</t>
  </si>
  <si>
    <t>因公出国（境）费用</t>
  </si>
  <si>
    <t>公务接待费</t>
  </si>
  <si>
    <t>公务用车购置及运行维护费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</si>
  <si>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</si>
  <si>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</si>
  <si>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</si>
  <si>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</si>
  <si>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</si>
  <si>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</si>
  <si>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</si>
  <si>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</si>
  <si>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</si>
  <si>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</si>
  <si>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</si>
  <si>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</si>
  <si>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</si>
  <si>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</si>
  <si>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</si>
  <si>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</si>
  <si>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</si>
  <si>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</si>
  <si>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</si>
  <si>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</si>
  <si>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</si>
  <si>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</si>
  <si>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</si>
  <si>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</si>
  <si>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</si>
  <si>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</si>
  <si>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</si>
  <si>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</si>
  <si>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</si>
  <si>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</si>
  <si>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</si>
  <si>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</si>
  <si>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</si>
  <si>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</si>
  <si>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</si>
  <si>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</si>
  <si>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</si>
  <si>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</si>
  <si>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</si>
  <si>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</si>
  <si>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</si>
  <si>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</si>
  <si>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</si>
  <si>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</si>
  <si>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</si>
  <si>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</si>
  <si>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</si>
  <si>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</si>
  <si>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</si>
  <si>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</si>
  <si>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</si>
  <si>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</si>
  <si>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</si>
  <si>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</si>
  <si>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</si>
  <si>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</si>
  <si>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</si>
  <si>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</si>
  <si>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</si>
  <si>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</si>
  <si>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</si>
  <si>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</si>
  <si>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</si>
  <si>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</si>
  <si>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</si>
  <si>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</si>
  <si>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</si>
  <si>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</si>
  <si>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</si>
  <si>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</si>
  <si>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</si>
  <si>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</si>
  <si>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</si>
  <si>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</si>
  <si>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</si>
  <si>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</si>
  <si>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高家堡政府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</si>
</sst>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_ "/>
    <numFmt numFmtId="183"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9"/>
      <name val="宋体"/>
      <family val="0"/>
    </font>
    <font>
      <sz val="9"/>
      <color indexed="63"/>
      <name val="宋体"/>
      <family val="0"/>
    </font>
    <font>
      <b/>
      <sz val="15"/>
      <name val="宋体"/>
      <family val="0"/>
    </font>
    <font>
      <b/>
      <sz val="10"/>
      <name val="宋体"/>
      <family val="0"/>
    </font>
    <font>
      <b/>
      <sz val="11"/>
      <color indexed="8"/>
      <name val="宋体"/>
      <family val="0"/>
    </font>
    <font>
      <sz val="12"/>
      <color indexed="8"/>
      <name val="宋体"/>
      <family val="0"/>
    </font>
    <font>
      <b/>
      <sz val="18"/>
      <name val="宋体"/>
      <family val="0"/>
    </font>
    <font>
      <sz val="48"/>
      <name val="宋体"/>
      <family val="0"/>
    </font>
    <font>
      <b/>
      <sz val="20"/>
      <name val="宋体"/>
      <family val="0"/>
    </font>
    <font>
      <sz val="11"/>
      <color indexed="10"/>
      <name val="宋体"/>
      <family val="0"/>
    </font>
    <font>
      <b/>
      <sz val="10"/>
      <name val="Arial"/>
      <family val="2"/>
    </font>
    <font>
      <u val="single"/>
      <sz val="11"/>
      <color indexed="1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2B2B2B"/>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8"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8"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protection/>
    </xf>
  </cellStyleXfs>
  <cellXfs count="23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0" xfId="0" applyFont="1" applyAlignment="1">
      <alignmen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8" fillId="0" borderId="9" xfId="0" applyFont="1" applyBorder="1" applyAlignment="1">
      <alignment horizontal="center" vertical="center" wrapText="1"/>
    </xf>
    <xf numFmtId="0" fontId="0" fillId="0" borderId="9" xfId="0" applyFont="1" applyFill="1" applyBorder="1" applyAlignment="1">
      <alignment horizont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49" fontId="0" fillId="0" borderId="9" xfId="0" applyNumberFormat="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0" fillId="0" borderId="0" xfId="0" applyFont="1" applyAlignment="1">
      <alignment horizontal="center"/>
    </xf>
    <xf numFmtId="0" fontId="8" fillId="0" borderId="0" xfId="0" applyFont="1" applyAlignment="1">
      <alignment horizontal="center"/>
    </xf>
    <xf numFmtId="0" fontId="0" fillId="0" borderId="0" xfId="0" applyFont="1" applyAlignment="1">
      <alignment horizontal="center" vertical="center"/>
    </xf>
    <xf numFmtId="0" fontId="0" fillId="0" borderId="0" xfId="0" applyAlignment="1">
      <alignment horizontal="righ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8" fillId="0" borderId="24" xfId="0" applyFont="1" applyBorder="1" applyAlignment="1">
      <alignment horizontal="center" vertical="center"/>
    </xf>
    <xf numFmtId="0" fontId="8" fillId="0" borderId="24" xfId="0" applyFont="1" applyFill="1" applyBorder="1" applyAlignment="1">
      <alignment horizontal="center" vertical="center"/>
    </xf>
    <xf numFmtId="0" fontId="57" fillId="0" borderId="9" xfId="0" applyFont="1" applyFill="1" applyBorder="1" applyAlignment="1">
      <alignment horizontal="center"/>
    </xf>
    <xf numFmtId="181" fontId="0" fillId="0" borderId="9" xfId="19" applyNumberFormat="1" applyFont="1" applyFill="1" applyBorder="1" applyAlignment="1" applyProtection="1">
      <alignment horizontal="center" wrapText="1"/>
      <protection/>
    </xf>
    <xf numFmtId="181" fontId="0" fillId="0" borderId="9" xfId="19" applyNumberFormat="1" applyFont="1" applyBorder="1" applyAlignment="1">
      <alignment horizontal="center"/>
    </xf>
    <xf numFmtId="0" fontId="57" fillId="0" borderId="9" xfId="0" applyFont="1" applyFill="1" applyBorder="1" applyAlignment="1">
      <alignment horizontal="left"/>
    </xf>
    <xf numFmtId="0" fontId="0" fillId="0" borderId="9" xfId="0" applyFont="1" applyFill="1" applyBorder="1" applyAlignment="1">
      <alignment horizontal="left"/>
    </xf>
    <xf numFmtId="181" fontId="0" fillId="0" borderId="9" xfId="19" applyNumberFormat="1" applyFont="1" applyBorder="1" applyAlignment="1">
      <alignment horizontal="center"/>
    </xf>
    <xf numFmtId="0" fontId="0" fillId="0" borderId="9" xfId="0" applyBorder="1" applyAlignment="1">
      <alignment/>
    </xf>
    <xf numFmtId="181" fontId="0" fillId="0" borderId="9" xfId="19" applyNumberFormat="1" applyFont="1" applyBorder="1" applyAlignment="1">
      <alignment horizontal="center"/>
    </xf>
    <xf numFmtId="0" fontId="57" fillId="0" borderId="9" xfId="0" applyFont="1" applyFill="1" applyBorder="1" applyAlignment="1">
      <alignment horizontal="center" wrapText="1"/>
    </xf>
    <xf numFmtId="181" fontId="57" fillId="0" borderId="9" xfId="0" applyNumberFormat="1" applyFont="1" applyFill="1" applyBorder="1" applyAlignment="1">
      <alignment horizontal="center" wrapText="1"/>
    </xf>
    <xf numFmtId="0" fontId="57" fillId="0" borderId="9" xfId="0" applyFont="1" applyFill="1" applyBorder="1" applyAlignment="1">
      <alignment horizontal="left" wrapText="1"/>
    </xf>
    <xf numFmtId="181" fontId="57" fillId="0" borderId="9" xfId="0" applyNumberFormat="1"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7" fillId="0" borderId="0" xfId="0" applyFont="1" applyFill="1" applyAlignment="1">
      <alignment/>
    </xf>
    <xf numFmtId="0" fontId="11" fillId="0" borderId="0" xfId="0" applyFont="1" applyFill="1" applyAlignment="1">
      <alignment/>
    </xf>
    <xf numFmtId="49" fontId="0" fillId="0" borderId="9" xfId="0" applyNumberFormat="1" applyFill="1" applyBorder="1" applyAlignment="1" applyProtection="1">
      <alignment horizontal="left" vertical="center" wrapText="1"/>
      <protection/>
    </xf>
    <xf numFmtId="182" fontId="0" fillId="33" borderId="9" xfId="0" applyNumberFormat="1" applyFont="1" applyFill="1" applyBorder="1" applyAlignment="1" applyProtection="1">
      <alignment horizontal="center" vertical="center" wrapText="1"/>
      <protection/>
    </xf>
    <xf numFmtId="182" fontId="0" fillId="0" borderId="9" xfId="0" applyNumberFormat="1" applyFill="1" applyBorder="1" applyAlignment="1" applyProtection="1">
      <alignment horizontal="center" vertical="center" wrapText="1"/>
      <protection/>
    </xf>
    <xf numFmtId="49" fontId="12" fillId="0" borderId="25" xfId="0" applyNumberFormat="1" applyFont="1" applyFill="1" applyBorder="1" applyAlignment="1">
      <alignment horizontal="left" vertical="center" wrapText="1"/>
    </xf>
    <xf numFmtId="49" fontId="12" fillId="0" borderId="25" xfId="0" applyNumberFormat="1" applyFont="1" applyFill="1" applyBorder="1" applyAlignment="1">
      <alignment horizontal="center" vertical="center" wrapText="1"/>
    </xf>
    <xf numFmtId="182" fontId="12" fillId="0" borderId="25" xfId="0" applyNumberFormat="1" applyFont="1" applyFill="1" applyBorder="1" applyAlignment="1">
      <alignment horizontal="center"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center" vertical="center" wrapText="1"/>
    </xf>
    <xf numFmtId="182" fontId="6" fillId="0" borderId="25" xfId="0" applyNumberFormat="1" applyFont="1" applyFill="1" applyBorder="1" applyAlignment="1">
      <alignment horizontal="center" vertical="center" wrapText="1"/>
    </xf>
    <xf numFmtId="0" fontId="0" fillId="0" borderId="0" xfId="0" applyAlignment="1">
      <alignment horizontal="center" vertical="center"/>
    </xf>
    <xf numFmtId="0" fontId="0"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0" fillId="0" borderId="9" xfId="0" applyFont="1" applyBorder="1" applyAlignment="1">
      <alignment horizontal="center" vertical="center"/>
    </xf>
    <xf numFmtId="181" fontId="0" fillId="0" borderId="9" xfId="19" applyNumberFormat="1" applyFont="1" applyBorder="1" applyAlignment="1">
      <alignment horizontal="center" vertical="center"/>
    </xf>
    <xf numFmtId="49" fontId="13" fillId="0" borderId="25" xfId="0" applyNumberFormat="1" applyFont="1" applyFill="1" applyBorder="1" applyAlignment="1">
      <alignment horizontal="left" vertical="center" wrapText="1"/>
    </xf>
    <xf numFmtId="49" fontId="13" fillId="0" borderId="26" xfId="0" applyNumberFormat="1" applyFont="1" applyFill="1" applyBorder="1" applyAlignment="1">
      <alignment horizontal="center" vertical="center" wrapText="1"/>
    </xf>
    <xf numFmtId="0" fontId="8" fillId="0" borderId="0" xfId="0" applyFont="1" applyAlignment="1">
      <alignment horizontal="center" vertical="center"/>
    </xf>
    <xf numFmtId="0" fontId="0" fillId="0" borderId="0" xfId="0" applyFill="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181" fontId="0" fillId="0" borderId="9" xfId="19" applyNumberFormat="1" applyFont="1" applyFill="1" applyBorder="1" applyAlignment="1" applyProtection="1">
      <alignment horizontal="center" vertical="center" wrapText="1"/>
      <protection/>
    </xf>
    <xf numFmtId="0" fontId="8" fillId="0" borderId="9" xfId="0" applyNumberFormat="1" applyFont="1" applyFill="1" applyBorder="1" applyAlignment="1">
      <alignment horizontal="center" vertical="center"/>
    </xf>
    <xf numFmtId="0" fontId="8" fillId="0" borderId="9" xfId="0" applyFont="1" applyBorder="1" applyAlignment="1">
      <alignment horizontal="center" vertical="center"/>
    </xf>
    <xf numFmtId="181" fontId="8" fillId="0" borderId="9" xfId="19" applyNumberFormat="1" applyFont="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181" fontId="0" fillId="0" borderId="9" xfId="19" applyNumberFormat="1" applyFont="1" applyBorder="1" applyAlignment="1">
      <alignment horizontal="center" vertical="center"/>
    </xf>
    <xf numFmtId="181" fontId="57" fillId="0" borderId="9" xfId="0" applyNumberFormat="1" applyFont="1" applyFill="1" applyBorder="1" applyAlignment="1">
      <alignment horizontal="center" vertical="center"/>
    </xf>
    <xf numFmtId="181" fontId="57" fillId="0" borderId="9" xfId="0" applyNumberFormat="1" applyFont="1" applyFill="1" applyBorder="1" applyAlignment="1">
      <alignment horizontal="center" vertical="center"/>
    </xf>
    <xf numFmtId="0" fontId="0" fillId="0" borderId="9" xfId="0" applyBorder="1" applyAlignment="1">
      <alignment horizontal="center" vertical="center"/>
    </xf>
    <xf numFmtId="182" fontId="0" fillId="0" borderId="9" xfId="0" applyNumberForma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182" fontId="8" fillId="0" borderId="9" xfId="0" applyNumberFormat="1" applyFont="1" applyBorder="1" applyAlignment="1">
      <alignment horizontal="center" vertical="center"/>
    </xf>
    <xf numFmtId="0" fontId="8" fillId="0" borderId="9" xfId="0" applyFont="1" applyBorder="1" applyAlignment="1">
      <alignment/>
    </xf>
    <xf numFmtId="0" fontId="0" fillId="0" borderId="9" xfId="0" applyNumberFormat="1" applyFont="1" applyFill="1" applyBorder="1" applyAlignment="1">
      <alignment horizontal="center" vertical="center"/>
    </xf>
    <xf numFmtId="181" fontId="0" fillId="0" borderId="9" xfId="19" applyNumberFormat="1" applyFont="1" applyBorder="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8"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29" t="s">
        <v>1</v>
      </c>
    </row>
    <row r="3" spans="1:14" ht="93.75" customHeight="1">
      <c r="A3" s="230"/>
      <c r="N3" s="59"/>
    </row>
    <row r="4" ht="81.75" customHeight="1">
      <c r="A4" s="231" t="s">
        <v>2</v>
      </c>
    </row>
    <row r="5" ht="40.5" customHeight="1">
      <c r="A5" s="231" t="s">
        <v>3</v>
      </c>
    </row>
    <row r="6" ht="36.75" customHeight="1">
      <c r="A6" s="231"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51"/>
  <sheetViews>
    <sheetView showGridLines="0" showZeros="0" workbookViewId="0" topLeftCell="A10">
      <selection activeCell="E8" sqref="E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2" t="s">
        <v>240</v>
      </c>
      <c r="B2" s="82"/>
      <c r="C2" s="82"/>
      <c r="D2" s="82"/>
      <c r="E2" s="82"/>
      <c r="F2" s="82"/>
    </row>
    <row r="3" ht="22.5" customHeight="1">
      <c r="F3" s="4" t="s">
        <v>46</v>
      </c>
    </row>
    <row r="4" spans="1:6" ht="22.5" customHeight="1">
      <c r="A4" s="84" t="s">
        <v>173</v>
      </c>
      <c r="B4" s="84" t="s">
        <v>174</v>
      </c>
      <c r="C4" s="84" t="s">
        <v>126</v>
      </c>
      <c r="D4" s="84" t="s">
        <v>149</v>
      </c>
      <c r="E4" s="84" t="s">
        <v>150</v>
      </c>
      <c r="F4" s="84" t="s">
        <v>152</v>
      </c>
    </row>
    <row r="5" spans="1:6" ht="21.75" customHeight="1">
      <c r="A5" s="150" t="s">
        <v>136</v>
      </c>
      <c r="B5" s="98" t="s">
        <v>136</v>
      </c>
      <c r="C5" s="70">
        <v>1</v>
      </c>
      <c r="D5" s="70">
        <v>2</v>
      </c>
      <c r="E5" s="70">
        <v>3</v>
      </c>
      <c r="F5" s="70" t="s">
        <v>136</v>
      </c>
    </row>
    <row r="6" spans="1:6" ht="12.75" customHeight="1">
      <c r="A6" s="150"/>
      <c r="B6" s="98" t="s">
        <v>126</v>
      </c>
      <c r="C6" s="151">
        <f>SUM(D6:F6)</f>
        <v>873.28</v>
      </c>
      <c r="D6" s="152">
        <f>D7+D18+D38</f>
        <v>680.17</v>
      </c>
      <c r="E6" s="152">
        <f>E7+E18+E38</f>
        <v>193.10999999999996</v>
      </c>
      <c r="F6" s="152">
        <f>F7+F18+F38</f>
        <v>0</v>
      </c>
    </row>
    <row r="7" spans="1:6" s="148" customFormat="1" ht="25.5" customHeight="1">
      <c r="A7" s="153">
        <v>301</v>
      </c>
      <c r="B7" s="154" t="s">
        <v>175</v>
      </c>
      <c r="C7" s="155">
        <f aca="true" t="shared" si="0" ref="C7:C51">D7+E7</f>
        <v>619.04</v>
      </c>
      <c r="D7" s="155">
        <f>SUM(D8:D17)</f>
        <v>619.04</v>
      </c>
      <c r="E7" s="155">
        <f>SUM(E8:E17)</f>
        <v>0</v>
      </c>
      <c r="F7" s="155"/>
    </row>
    <row r="8" spans="1:6" s="148" customFormat="1" ht="25.5" customHeight="1">
      <c r="A8" s="156">
        <v>30101</v>
      </c>
      <c r="B8" s="157" t="s">
        <v>176</v>
      </c>
      <c r="C8" s="158">
        <f t="shared" si="0"/>
        <v>285.0192</v>
      </c>
      <c r="D8" s="158">
        <v>285.0192</v>
      </c>
      <c r="E8" s="158"/>
      <c r="F8" s="158"/>
    </row>
    <row r="9" spans="1:6" s="148" customFormat="1" ht="25.5" customHeight="1">
      <c r="A9" s="156">
        <v>30102</v>
      </c>
      <c r="B9" s="157" t="s">
        <v>177</v>
      </c>
      <c r="C9" s="158">
        <f t="shared" si="0"/>
        <v>58.5</v>
      </c>
      <c r="D9" s="158">
        <v>58.5</v>
      </c>
      <c r="E9" s="158"/>
      <c r="F9" s="158"/>
    </row>
    <row r="10" spans="1:6" s="148" customFormat="1" ht="25.5" customHeight="1">
      <c r="A10" s="156">
        <v>3010201</v>
      </c>
      <c r="B10" s="157" t="s">
        <v>178</v>
      </c>
      <c r="C10" s="158">
        <f t="shared" si="0"/>
        <v>17.459</v>
      </c>
      <c r="D10" s="158">
        <v>17.459</v>
      </c>
      <c r="E10" s="158"/>
      <c r="F10" s="158"/>
    </row>
    <row r="11" spans="1:6" s="148" customFormat="1" ht="25.5" customHeight="1">
      <c r="A11" s="156">
        <v>30103</v>
      </c>
      <c r="B11" s="157" t="s">
        <v>179</v>
      </c>
      <c r="C11" s="158">
        <f t="shared" si="0"/>
        <v>16.297638</v>
      </c>
      <c r="D11" s="158">
        <v>16.297638</v>
      </c>
      <c r="E11" s="158"/>
      <c r="F11" s="158"/>
    </row>
    <row r="12" spans="1:6" s="148" customFormat="1" ht="25.5" customHeight="1">
      <c r="A12" s="156">
        <v>30107</v>
      </c>
      <c r="B12" s="157" t="s">
        <v>180</v>
      </c>
      <c r="C12" s="158">
        <f t="shared" si="0"/>
        <v>65.61</v>
      </c>
      <c r="D12" s="158">
        <v>65.61</v>
      </c>
      <c r="E12" s="158"/>
      <c r="F12" s="158"/>
    </row>
    <row r="13" spans="1:6" s="148" customFormat="1" ht="25.5" customHeight="1">
      <c r="A13" s="156">
        <v>30109</v>
      </c>
      <c r="B13" s="157" t="s">
        <v>181</v>
      </c>
      <c r="C13" s="158">
        <f t="shared" si="0"/>
        <v>109.97193500000002</v>
      </c>
      <c r="D13" s="158">
        <v>109.97193500000002</v>
      </c>
      <c r="E13" s="158"/>
      <c r="F13" s="158"/>
    </row>
    <row r="14" spans="1:6" s="148" customFormat="1" ht="25.5" customHeight="1">
      <c r="A14" s="156">
        <v>3011201</v>
      </c>
      <c r="B14" s="157" t="s">
        <v>182</v>
      </c>
      <c r="C14" s="158">
        <f t="shared" si="0"/>
        <v>2.08236</v>
      </c>
      <c r="D14" s="158">
        <v>2.08236</v>
      </c>
      <c r="E14" s="158"/>
      <c r="F14" s="158"/>
    </row>
    <row r="15" spans="1:6" s="148" customFormat="1" ht="25.5" customHeight="1">
      <c r="A15" s="156">
        <v>3011202</v>
      </c>
      <c r="B15" s="157" t="s">
        <v>183</v>
      </c>
      <c r="C15" s="158">
        <f t="shared" si="0"/>
        <v>3.412663</v>
      </c>
      <c r="D15" s="158">
        <v>3.412663</v>
      </c>
      <c r="E15" s="158"/>
      <c r="F15" s="158"/>
    </row>
    <row r="16" spans="1:6" s="148" customFormat="1" ht="25.5" customHeight="1">
      <c r="A16" s="156">
        <v>30113</v>
      </c>
      <c r="B16" s="157" t="s">
        <v>184</v>
      </c>
      <c r="C16" s="158">
        <f t="shared" si="0"/>
        <v>51.190704</v>
      </c>
      <c r="D16" s="158">
        <v>51.190704</v>
      </c>
      <c r="E16" s="158"/>
      <c r="F16" s="158"/>
    </row>
    <row r="17" spans="1:6" s="148" customFormat="1" ht="25.5" customHeight="1">
      <c r="A17" s="156">
        <v>30199</v>
      </c>
      <c r="B17" s="157" t="s">
        <v>185</v>
      </c>
      <c r="C17" s="158">
        <f t="shared" si="0"/>
        <v>9.4965</v>
      </c>
      <c r="D17" s="158">
        <v>9.4965</v>
      </c>
      <c r="E17" s="158"/>
      <c r="F17" s="155"/>
    </row>
    <row r="18" spans="1:6" s="149" customFormat="1" ht="25.5" customHeight="1">
      <c r="A18" s="153">
        <v>302</v>
      </c>
      <c r="B18" s="154" t="s">
        <v>186</v>
      </c>
      <c r="C18" s="155">
        <f t="shared" si="0"/>
        <v>193.10999999999996</v>
      </c>
      <c r="D18" s="155">
        <f>SUM(D19:D37)</f>
        <v>0</v>
      </c>
      <c r="E18" s="155">
        <f>SUM(E19:E37)</f>
        <v>193.10999999999996</v>
      </c>
      <c r="F18" s="155"/>
    </row>
    <row r="19" spans="1:6" s="148" customFormat="1" ht="25.5" customHeight="1">
      <c r="A19" s="156">
        <v>30201</v>
      </c>
      <c r="B19" s="157" t="s">
        <v>187</v>
      </c>
      <c r="C19" s="158">
        <f t="shared" si="0"/>
        <v>26.384</v>
      </c>
      <c r="D19" s="158"/>
      <c r="E19" s="158">
        <v>26.384</v>
      </c>
      <c r="F19" s="158"/>
    </row>
    <row r="20" spans="1:6" s="148" customFormat="1" ht="25.5" customHeight="1">
      <c r="A20" s="156">
        <v>30202</v>
      </c>
      <c r="B20" s="157" t="s">
        <v>188</v>
      </c>
      <c r="C20" s="158">
        <f t="shared" si="0"/>
        <v>10.4</v>
      </c>
      <c r="D20" s="158"/>
      <c r="E20" s="158">
        <v>10.4</v>
      </c>
      <c r="F20" s="158"/>
    </row>
    <row r="21" spans="1:6" s="148" customFormat="1" ht="25.5" customHeight="1">
      <c r="A21" s="156">
        <v>30204</v>
      </c>
      <c r="B21" s="157" t="s">
        <v>189</v>
      </c>
      <c r="C21" s="158">
        <f t="shared" si="0"/>
        <v>1.5</v>
      </c>
      <c r="D21" s="158"/>
      <c r="E21" s="158">
        <v>1.5</v>
      </c>
      <c r="F21" s="158"/>
    </row>
    <row r="22" spans="1:6" s="148" customFormat="1" ht="25.5" customHeight="1">
      <c r="A22" s="156">
        <v>30205</v>
      </c>
      <c r="B22" s="157" t="s">
        <v>190</v>
      </c>
      <c r="C22" s="158">
        <f t="shared" si="0"/>
        <v>4.3</v>
      </c>
      <c r="D22" s="158"/>
      <c r="E22" s="158">
        <v>4.3</v>
      </c>
      <c r="F22" s="158"/>
    </row>
    <row r="23" spans="1:6" s="148" customFormat="1" ht="25.5" customHeight="1">
      <c r="A23" s="156">
        <v>30206</v>
      </c>
      <c r="B23" s="157" t="s">
        <v>191</v>
      </c>
      <c r="C23" s="158">
        <f t="shared" si="0"/>
        <v>5.35</v>
      </c>
      <c r="D23" s="158"/>
      <c r="E23" s="158">
        <v>5.35</v>
      </c>
      <c r="F23" s="158"/>
    </row>
    <row r="24" spans="1:6" s="148" customFormat="1" ht="25.5" customHeight="1">
      <c r="A24" s="156">
        <v>30207</v>
      </c>
      <c r="B24" s="157" t="s">
        <v>192</v>
      </c>
      <c r="C24" s="158">
        <f t="shared" si="0"/>
        <v>6.05</v>
      </c>
      <c r="D24" s="158"/>
      <c r="E24" s="158">
        <v>6.05</v>
      </c>
      <c r="F24" s="158"/>
    </row>
    <row r="25" spans="1:6" s="148" customFormat="1" ht="25.5" customHeight="1">
      <c r="A25" s="156">
        <v>30208</v>
      </c>
      <c r="B25" s="157" t="s">
        <v>193</v>
      </c>
      <c r="C25" s="158">
        <f t="shared" si="0"/>
        <v>0.3</v>
      </c>
      <c r="D25" s="158"/>
      <c r="E25" s="158">
        <v>0.3</v>
      </c>
      <c r="F25" s="158"/>
    </row>
    <row r="26" spans="1:6" s="148" customFormat="1" ht="25.5" customHeight="1">
      <c r="A26" s="156">
        <v>30211</v>
      </c>
      <c r="B26" s="157" t="s">
        <v>194</v>
      </c>
      <c r="C26" s="158">
        <f t="shared" si="0"/>
        <v>4.18</v>
      </c>
      <c r="D26" s="158"/>
      <c r="E26" s="158">
        <v>4.18</v>
      </c>
      <c r="F26" s="158"/>
    </row>
    <row r="27" spans="1:6" s="148" customFormat="1" ht="25.5" customHeight="1">
      <c r="A27" s="156">
        <v>30213</v>
      </c>
      <c r="B27" s="157" t="s">
        <v>195</v>
      </c>
      <c r="C27" s="158">
        <f t="shared" si="0"/>
        <v>45.29999</v>
      </c>
      <c r="D27" s="158"/>
      <c r="E27" s="158">
        <v>45.29999</v>
      </c>
      <c r="F27" s="158"/>
    </row>
    <row r="28" spans="1:6" s="148" customFormat="1" ht="25.5" customHeight="1">
      <c r="A28" s="156">
        <v>30218</v>
      </c>
      <c r="B28" s="157" t="s">
        <v>196</v>
      </c>
      <c r="C28" s="158">
        <f t="shared" si="0"/>
        <v>0.1</v>
      </c>
      <c r="D28" s="158"/>
      <c r="E28" s="158">
        <v>0.1</v>
      </c>
      <c r="F28" s="158"/>
    </row>
    <row r="29" spans="1:6" s="148" customFormat="1" ht="25.5" customHeight="1">
      <c r="A29" s="156">
        <v>30215</v>
      </c>
      <c r="B29" s="157" t="s">
        <v>197</v>
      </c>
      <c r="C29" s="158">
        <f t="shared" si="0"/>
        <v>6.75</v>
      </c>
      <c r="D29" s="158"/>
      <c r="E29" s="158">
        <v>6.75</v>
      </c>
      <c r="F29" s="158"/>
    </row>
    <row r="30" spans="1:6" s="148" customFormat="1" ht="25.5" customHeight="1">
      <c r="A30" s="156">
        <v>30216</v>
      </c>
      <c r="B30" s="157" t="s">
        <v>198</v>
      </c>
      <c r="C30" s="158">
        <f t="shared" si="0"/>
        <v>1</v>
      </c>
      <c r="D30" s="158"/>
      <c r="E30" s="158">
        <v>1</v>
      </c>
      <c r="F30" s="158"/>
    </row>
    <row r="31" spans="1:6" s="148" customFormat="1" ht="25.5" customHeight="1">
      <c r="A31" s="156">
        <v>30217</v>
      </c>
      <c r="B31" s="157" t="s">
        <v>199</v>
      </c>
      <c r="C31" s="158">
        <f t="shared" si="0"/>
        <v>15.6</v>
      </c>
      <c r="D31" s="158"/>
      <c r="E31" s="158">
        <v>15.6</v>
      </c>
      <c r="F31" s="158"/>
    </row>
    <row r="32" spans="1:6" s="148" customFormat="1" ht="25.5" customHeight="1">
      <c r="A32" s="156">
        <v>3022601</v>
      </c>
      <c r="B32" s="157" t="s">
        <v>200</v>
      </c>
      <c r="C32" s="158">
        <f t="shared" si="0"/>
        <v>18</v>
      </c>
      <c r="D32" s="158"/>
      <c r="E32" s="158">
        <v>18</v>
      </c>
      <c r="F32" s="158"/>
    </row>
    <row r="33" spans="1:6" s="148" customFormat="1" ht="25.5" customHeight="1">
      <c r="A33" s="156">
        <v>30228</v>
      </c>
      <c r="B33" s="157" t="s">
        <v>201</v>
      </c>
      <c r="C33" s="158">
        <f t="shared" si="0"/>
        <v>6.88001</v>
      </c>
      <c r="D33" s="158"/>
      <c r="E33" s="158">
        <v>6.88001</v>
      </c>
      <c r="F33" s="158"/>
    </row>
    <row r="34" spans="1:6" s="148" customFormat="1" ht="25.5" customHeight="1">
      <c r="A34" s="156">
        <v>30229</v>
      </c>
      <c r="B34" s="157" t="s">
        <v>202</v>
      </c>
      <c r="C34" s="158">
        <f t="shared" si="0"/>
        <v>1.1</v>
      </c>
      <c r="D34" s="158"/>
      <c r="E34" s="158">
        <v>1.1</v>
      </c>
      <c r="F34" s="158"/>
    </row>
    <row r="35" spans="1:6" s="148" customFormat="1" ht="25.5" customHeight="1">
      <c r="A35" s="156">
        <v>30231</v>
      </c>
      <c r="B35" s="157" t="s">
        <v>203</v>
      </c>
      <c r="C35" s="158">
        <f t="shared" si="0"/>
        <v>8</v>
      </c>
      <c r="D35" s="158"/>
      <c r="E35" s="158">
        <v>8</v>
      </c>
      <c r="F35" s="158"/>
    </row>
    <row r="36" spans="1:6" s="148" customFormat="1" ht="25.5" customHeight="1">
      <c r="A36" s="156">
        <v>30239</v>
      </c>
      <c r="B36" s="157" t="s">
        <v>204</v>
      </c>
      <c r="C36" s="158">
        <f t="shared" si="0"/>
        <v>19.38</v>
      </c>
      <c r="D36" s="158"/>
      <c r="E36" s="158">
        <v>19.38</v>
      </c>
      <c r="F36" s="158"/>
    </row>
    <row r="37" spans="1:6" s="148" customFormat="1" ht="25.5" customHeight="1">
      <c r="A37" s="156">
        <v>30299</v>
      </c>
      <c r="B37" s="157" t="s">
        <v>205</v>
      </c>
      <c r="C37" s="158">
        <f t="shared" si="0"/>
        <v>12.536</v>
      </c>
      <c r="D37" s="158"/>
      <c r="E37" s="158">
        <v>12.536</v>
      </c>
      <c r="F37" s="158"/>
    </row>
    <row r="38" spans="1:6" s="149" customFormat="1" ht="25.5" customHeight="1">
      <c r="A38" s="153">
        <v>303</v>
      </c>
      <c r="B38" s="154" t="s">
        <v>228</v>
      </c>
      <c r="C38" s="155">
        <f t="shared" si="0"/>
        <v>61.129999999999995</v>
      </c>
      <c r="D38" s="155">
        <f>SUM(D39:D51)</f>
        <v>61.129999999999995</v>
      </c>
      <c r="E38" s="155">
        <f>SUM(E39:E51)</f>
        <v>0</v>
      </c>
      <c r="F38" s="155"/>
    </row>
    <row r="39" spans="1:6" s="148" customFormat="1" ht="25.5" customHeight="1">
      <c r="A39" s="156">
        <v>30301</v>
      </c>
      <c r="B39" s="157" t="s">
        <v>229</v>
      </c>
      <c r="C39" s="158">
        <f t="shared" si="0"/>
        <v>12.214364</v>
      </c>
      <c r="D39" s="158">
        <v>12.214364</v>
      </c>
      <c r="E39" s="158"/>
      <c r="F39" s="158"/>
    </row>
    <row r="40" spans="1:6" s="148" customFormat="1" ht="25.5" customHeight="1">
      <c r="A40" s="156">
        <v>30302</v>
      </c>
      <c r="B40" s="157" t="s">
        <v>230</v>
      </c>
      <c r="C40" s="158">
        <f t="shared" si="0"/>
        <v>6.156</v>
      </c>
      <c r="D40" s="158">
        <v>6.156</v>
      </c>
      <c r="E40" s="158"/>
      <c r="F40" s="158"/>
    </row>
    <row r="41" spans="1:6" s="148" customFormat="1" ht="25.5" customHeight="1">
      <c r="A41" s="156">
        <v>3030103</v>
      </c>
      <c r="B41" s="157" t="s">
        <v>231</v>
      </c>
      <c r="C41" s="158">
        <f t="shared" si="0"/>
        <v>0.2905</v>
      </c>
      <c r="D41" s="158">
        <v>0.2905</v>
      </c>
      <c r="E41" s="158"/>
      <c r="F41" s="158"/>
    </row>
    <row r="42" spans="1:6" s="148" customFormat="1" ht="25.5" customHeight="1">
      <c r="A42" s="156">
        <v>3030105</v>
      </c>
      <c r="B42" s="157" t="s">
        <v>185</v>
      </c>
      <c r="C42" s="158">
        <f t="shared" si="0"/>
        <v>0.2922</v>
      </c>
      <c r="D42" s="158">
        <v>0.2922</v>
      </c>
      <c r="E42" s="158"/>
      <c r="F42" s="158"/>
    </row>
    <row r="43" spans="1:6" s="148" customFormat="1" ht="25.5" customHeight="1">
      <c r="A43" s="156">
        <v>3030106</v>
      </c>
      <c r="B43" s="157" t="s">
        <v>232</v>
      </c>
      <c r="C43" s="158">
        <f t="shared" si="0"/>
        <v>0.144</v>
      </c>
      <c r="D43" s="158">
        <v>0.144</v>
      </c>
      <c r="E43" s="158"/>
      <c r="F43" s="155"/>
    </row>
    <row r="44" spans="1:6" s="148" customFormat="1" ht="25.5" customHeight="1">
      <c r="A44" s="156">
        <v>3030201</v>
      </c>
      <c r="B44" s="157" t="s">
        <v>233</v>
      </c>
      <c r="C44" s="158">
        <f t="shared" si="0"/>
        <v>18.800435999999998</v>
      </c>
      <c r="D44" s="158">
        <v>18.800435999999998</v>
      </c>
      <c r="E44" s="158"/>
      <c r="F44" s="158"/>
    </row>
    <row r="45" spans="1:6" s="148" customFormat="1" ht="25.5" customHeight="1">
      <c r="A45" s="156">
        <v>3030202</v>
      </c>
      <c r="B45" s="157" t="s">
        <v>234</v>
      </c>
      <c r="C45" s="158">
        <f t="shared" si="0"/>
        <v>3.6416</v>
      </c>
      <c r="D45" s="158">
        <v>3.6416</v>
      </c>
      <c r="E45" s="158"/>
      <c r="F45" s="158"/>
    </row>
    <row r="46" spans="1:6" s="148" customFormat="1" ht="25.5" customHeight="1">
      <c r="A46" s="156">
        <v>3030204</v>
      </c>
      <c r="B46" s="157" t="s">
        <v>185</v>
      </c>
      <c r="C46" s="158">
        <f t="shared" si="0"/>
        <v>1.3545</v>
      </c>
      <c r="D46" s="158">
        <v>1.3545</v>
      </c>
      <c r="E46" s="158"/>
      <c r="F46" s="158"/>
    </row>
    <row r="47" spans="1:6" s="148" customFormat="1" ht="25.5" customHeight="1">
      <c r="A47" s="156">
        <v>3030207</v>
      </c>
      <c r="B47" s="157" t="s">
        <v>232</v>
      </c>
      <c r="C47" s="158">
        <f t="shared" si="0"/>
        <v>0.072</v>
      </c>
      <c r="D47" s="158">
        <v>0.072</v>
      </c>
      <c r="E47" s="158"/>
      <c r="F47" s="158"/>
    </row>
    <row r="48" spans="1:6" s="148" customFormat="1" ht="25.5" customHeight="1">
      <c r="A48" s="156">
        <v>3030401</v>
      </c>
      <c r="B48" s="157" t="s">
        <v>235</v>
      </c>
      <c r="C48" s="158">
        <f t="shared" si="0"/>
        <v>0.516</v>
      </c>
      <c r="D48" s="158">
        <v>0.516</v>
      </c>
      <c r="E48" s="158"/>
      <c r="F48" s="158"/>
    </row>
    <row r="49" spans="1:6" s="148" customFormat="1" ht="25.5" customHeight="1">
      <c r="A49" s="156">
        <v>3030501</v>
      </c>
      <c r="B49" s="157" t="s">
        <v>236</v>
      </c>
      <c r="C49" s="158">
        <f t="shared" si="0"/>
        <v>8.58</v>
      </c>
      <c r="D49" s="158">
        <v>8.58</v>
      </c>
      <c r="E49" s="158"/>
      <c r="F49" s="158"/>
    </row>
    <row r="50" spans="1:6" s="148" customFormat="1" ht="25.5" customHeight="1">
      <c r="A50" s="156">
        <v>3030503</v>
      </c>
      <c r="B50" s="157" t="s">
        <v>237</v>
      </c>
      <c r="C50" s="158">
        <f t="shared" si="0"/>
        <v>1.8684</v>
      </c>
      <c r="D50" s="158">
        <v>1.8684</v>
      </c>
      <c r="E50" s="158"/>
      <c r="F50" s="158"/>
    </row>
    <row r="51" spans="1:6" s="148" customFormat="1" ht="25.5" customHeight="1">
      <c r="A51" s="156">
        <v>3030504</v>
      </c>
      <c r="B51" s="157" t="s">
        <v>238</v>
      </c>
      <c r="C51" s="158">
        <f t="shared" si="0"/>
        <v>7.2</v>
      </c>
      <c r="D51" s="158">
        <v>7.2</v>
      </c>
      <c r="E51" s="158"/>
      <c r="F51" s="158"/>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21" t="s">
        <v>27</v>
      </c>
      <c r="B1" s="122"/>
      <c r="C1" s="122"/>
      <c r="D1" s="122"/>
      <c r="E1" s="122"/>
      <c r="F1" s="123"/>
    </row>
    <row r="2" spans="1:6" ht="16.5" customHeight="1">
      <c r="A2" s="124" t="s">
        <v>28</v>
      </c>
      <c r="B2" s="125"/>
      <c r="C2" s="125"/>
      <c r="D2" s="125"/>
      <c r="E2" s="125"/>
      <c r="F2" s="125"/>
    </row>
    <row r="3" spans="1:6" ht="16.5" customHeight="1">
      <c r="A3" s="126"/>
      <c r="B3" s="126"/>
      <c r="C3" s="127"/>
      <c r="D3" s="127"/>
      <c r="E3" s="128"/>
      <c r="F3" s="128" t="s">
        <v>46</v>
      </c>
    </row>
    <row r="4" spans="1:6" ht="16.5" customHeight="1">
      <c r="A4" s="129" t="s">
        <v>47</v>
      </c>
      <c r="B4" s="129"/>
      <c r="C4" s="129" t="s">
        <v>48</v>
      </c>
      <c r="D4" s="129"/>
      <c r="E4" s="129"/>
      <c r="F4" s="129"/>
    </row>
    <row r="5" spans="1:6" ht="16.5" customHeight="1">
      <c r="A5" s="129" t="s">
        <v>49</v>
      </c>
      <c r="B5" s="129" t="s">
        <v>50</v>
      </c>
      <c r="C5" s="129" t="s">
        <v>51</v>
      </c>
      <c r="D5" s="130" t="s">
        <v>50</v>
      </c>
      <c r="E5" s="129" t="s">
        <v>52</v>
      </c>
      <c r="F5" s="129" t="s">
        <v>50</v>
      </c>
    </row>
    <row r="6" spans="1:6" ht="16.5" customHeight="1">
      <c r="A6" s="131" t="s">
        <v>241</v>
      </c>
      <c r="B6" s="132"/>
      <c r="C6" s="133" t="s">
        <v>242</v>
      </c>
      <c r="D6" s="134"/>
      <c r="E6" s="135" t="s">
        <v>243</v>
      </c>
      <c r="F6" s="136">
        <f>SUM(F7:F10)</f>
        <v>0</v>
      </c>
    </row>
    <row r="7" spans="1:6" ht="16.5" customHeight="1">
      <c r="A7" s="137"/>
      <c r="B7" s="132"/>
      <c r="C7" s="133" t="s">
        <v>244</v>
      </c>
      <c r="D7" s="134"/>
      <c r="E7" s="138" t="s">
        <v>245</v>
      </c>
      <c r="F7" s="139"/>
    </row>
    <row r="8" spans="1:8" ht="16.5" customHeight="1">
      <c r="A8" s="137"/>
      <c r="B8" s="132"/>
      <c r="C8" s="133" t="s">
        <v>246</v>
      </c>
      <c r="D8" s="134"/>
      <c r="E8" s="138" t="s">
        <v>247</v>
      </c>
      <c r="F8" s="139"/>
      <c r="H8" s="59"/>
    </row>
    <row r="9" spans="1:6" ht="16.5" customHeight="1">
      <c r="A9" s="131"/>
      <c r="B9" s="132"/>
      <c r="C9" s="133" t="s">
        <v>248</v>
      </c>
      <c r="D9" s="134"/>
      <c r="E9" s="138" t="s">
        <v>249</v>
      </c>
      <c r="F9" s="139"/>
    </row>
    <row r="10" spans="1:7" ht="16.5" customHeight="1">
      <c r="A10" s="131"/>
      <c r="B10" s="132"/>
      <c r="C10" s="133" t="s">
        <v>250</v>
      </c>
      <c r="D10" s="134"/>
      <c r="E10" s="138" t="s">
        <v>251</v>
      </c>
      <c r="F10" s="139"/>
      <c r="G10" s="59"/>
    </row>
    <row r="11" spans="1:7" ht="16.5" customHeight="1">
      <c r="A11" s="137"/>
      <c r="B11" s="132"/>
      <c r="C11" s="133" t="s">
        <v>252</v>
      </c>
      <c r="D11" s="134"/>
      <c r="E11" s="138" t="s">
        <v>253</v>
      </c>
      <c r="F11" s="136">
        <f>SUM(F12:F21)</f>
        <v>0</v>
      </c>
      <c r="G11" s="59"/>
    </row>
    <row r="12" spans="1:7" ht="16.5" customHeight="1">
      <c r="A12" s="137"/>
      <c r="B12" s="132"/>
      <c r="C12" s="133" t="s">
        <v>254</v>
      </c>
      <c r="D12" s="134"/>
      <c r="E12" s="138" t="s">
        <v>245</v>
      </c>
      <c r="F12" s="139"/>
      <c r="G12" s="59"/>
    </row>
    <row r="13" spans="1:7" ht="16.5" customHeight="1">
      <c r="A13" s="140"/>
      <c r="B13" s="132"/>
      <c r="C13" s="133" t="s">
        <v>255</v>
      </c>
      <c r="D13" s="134"/>
      <c r="E13" s="138" t="s">
        <v>247</v>
      </c>
      <c r="F13" s="139"/>
      <c r="G13" s="59"/>
    </row>
    <row r="14" spans="1:6" ht="16.5" customHeight="1">
      <c r="A14" s="140"/>
      <c r="B14" s="132"/>
      <c r="C14" s="133" t="s">
        <v>256</v>
      </c>
      <c r="D14" s="134"/>
      <c r="E14" s="138" t="s">
        <v>249</v>
      </c>
      <c r="F14" s="139"/>
    </row>
    <row r="15" spans="1:6" ht="16.5" customHeight="1">
      <c r="A15" s="140"/>
      <c r="B15" s="132"/>
      <c r="C15" s="133" t="s">
        <v>257</v>
      </c>
      <c r="D15" s="134"/>
      <c r="E15" s="138" t="s">
        <v>258</v>
      </c>
      <c r="F15" s="139"/>
    </row>
    <row r="16" spans="1:8" ht="16.5" customHeight="1">
      <c r="A16" s="74"/>
      <c r="B16" s="141"/>
      <c r="C16" s="133" t="s">
        <v>259</v>
      </c>
      <c r="D16" s="134"/>
      <c r="E16" s="138" t="s">
        <v>260</v>
      </c>
      <c r="F16" s="139"/>
      <c r="H16" s="59"/>
    </row>
    <row r="17" spans="1:6" ht="16.5" customHeight="1">
      <c r="A17" s="75"/>
      <c r="B17" s="141"/>
      <c r="C17" s="133" t="s">
        <v>261</v>
      </c>
      <c r="D17" s="134"/>
      <c r="E17" s="138" t="s">
        <v>262</v>
      </c>
      <c r="F17" s="139"/>
    </row>
    <row r="18" spans="1:6" ht="16.5" customHeight="1">
      <c r="A18" s="75"/>
      <c r="B18" s="141"/>
      <c r="C18" s="133" t="s">
        <v>263</v>
      </c>
      <c r="D18" s="134"/>
      <c r="E18" s="138" t="s">
        <v>264</v>
      </c>
      <c r="F18" s="139"/>
    </row>
    <row r="19" spans="1:6" ht="16.5" customHeight="1">
      <c r="A19" s="140"/>
      <c r="B19" s="141"/>
      <c r="C19" s="133" t="s">
        <v>265</v>
      </c>
      <c r="D19" s="134"/>
      <c r="E19" s="138" t="s">
        <v>266</v>
      </c>
      <c r="F19" s="139"/>
    </row>
    <row r="20" spans="1:6" ht="16.5" customHeight="1">
      <c r="A20" s="140"/>
      <c r="B20" s="132"/>
      <c r="C20" s="133" t="s">
        <v>267</v>
      </c>
      <c r="D20" s="134"/>
      <c r="E20" s="138" t="s">
        <v>268</v>
      </c>
      <c r="F20" s="139"/>
    </row>
    <row r="21" spans="1:6" ht="16.5" customHeight="1">
      <c r="A21" s="74"/>
      <c r="B21" s="132"/>
      <c r="C21" s="75"/>
      <c r="D21" s="134"/>
      <c r="E21" s="138" t="s">
        <v>269</v>
      </c>
      <c r="F21" s="139"/>
    </row>
    <row r="22" spans="1:6" ht="16.5" customHeight="1">
      <c r="A22" s="75"/>
      <c r="B22" s="132"/>
      <c r="C22" s="75"/>
      <c r="D22" s="134"/>
      <c r="E22" s="142" t="s">
        <v>270</v>
      </c>
      <c r="F22" s="139"/>
    </row>
    <row r="23" spans="1:6" ht="16.5" customHeight="1">
      <c r="A23" s="75"/>
      <c r="B23" s="132"/>
      <c r="C23" s="75"/>
      <c r="D23" s="134"/>
      <c r="E23" s="142" t="s">
        <v>271</v>
      </c>
      <c r="F23" s="139"/>
    </row>
    <row r="24" spans="1:6" ht="16.5" customHeight="1">
      <c r="A24" s="75"/>
      <c r="B24" s="132"/>
      <c r="C24" s="133"/>
      <c r="D24" s="143"/>
      <c r="E24" s="142" t="s">
        <v>272</v>
      </c>
      <c r="F24" s="139"/>
    </row>
    <row r="25" spans="1:6" ht="16.5" customHeight="1">
      <c r="A25" s="75"/>
      <c r="B25" s="132"/>
      <c r="C25" s="133"/>
      <c r="D25" s="143"/>
      <c r="E25" s="131"/>
      <c r="F25" s="144"/>
    </row>
    <row r="26" spans="1:6" ht="16.5" customHeight="1">
      <c r="A26" s="130" t="s">
        <v>110</v>
      </c>
      <c r="B26" s="145">
        <f>B6</f>
        <v>0</v>
      </c>
      <c r="C26" s="130" t="s">
        <v>111</v>
      </c>
      <c r="D26" s="146">
        <f>SUM(D6:D20)</f>
        <v>0</v>
      </c>
      <c r="E26" s="130" t="s">
        <v>111</v>
      </c>
      <c r="F26" s="147">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38"/>
  <sheetViews>
    <sheetView showGridLines="0" showZeros="0" workbookViewId="0" topLeftCell="A1">
      <selection activeCell="D24" sqref="D24"/>
    </sheetView>
  </sheetViews>
  <sheetFormatPr defaultColWidth="9.16015625" defaultRowHeight="24" customHeight="1"/>
  <cols>
    <col min="1" max="1" width="22.83203125" style="0" customWidth="1"/>
    <col min="2" max="2" width="43.16015625" style="0" customWidth="1"/>
    <col min="3" max="3" width="23.5" style="0" customWidth="1"/>
    <col min="4" max="4" width="71.5" style="0" customWidth="1"/>
  </cols>
  <sheetData>
    <row r="1" ht="24" customHeight="1">
      <c r="A1" s="59" t="s">
        <v>31</v>
      </c>
    </row>
    <row r="2" spans="1:4" ht="24" customHeight="1">
      <c r="A2" s="82" t="s">
        <v>32</v>
      </c>
      <c r="B2" s="82"/>
      <c r="C2" s="82"/>
      <c r="D2" s="82"/>
    </row>
    <row r="3" ht="24" customHeight="1">
      <c r="D3" s="102" t="s">
        <v>46</v>
      </c>
    </row>
    <row r="4" spans="1:4" s="99" customFormat="1" ht="24" customHeight="1">
      <c r="A4" s="103" t="s">
        <v>121</v>
      </c>
      <c r="B4" s="104" t="s">
        <v>273</v>
      </c>
      <c r="C4" s="103" t="s">
        <v>274</v>
      </c>
      <c r="D4" s="103" t="s">
        <v>275</v>
      </c>
    </row>
    <row r="5" spans="1:4" s="99" customFormat="1" ht="24" customHeight="1">
      <c r="A5" s="105" t="s">
        <v>136</v>
      </c>
      <c r="B5" s="105" t="s">
        <v>136</v>
      </c>
      <c r="C5" s="105" t="s">
        <v>136</v>
      </c>
      <c r="D5" s="106" t="s">
        <v>136</v>
      </c>
    </row>
    <row r="6" spans="1:4" s="100" customFormat="1" ht="24" customHeight="1">
      <c r="A6" s="107"/>
      <c r="B6" s="89" t="s">
        <v>126</v>
      </c>
      <c r="C6" s="107">
        <f>C7+C8+C9+C10+C11+C12+C22+C23+C24+C25+C26+C27+C28+C29+C30+C31+C32+C33+C34+C35+C36+C37+C38+C13+C14+C15+C16+C17+C18+C19+C20+C21</f>
        <v>3622.0399999999995</v>
      </c>
      <c r="D6" s="108"/>
    </row>
    <row r="7" spans="1:4" s="99" customFormat="1" ht="24" customHeight="1">
      <c r="A7" s="88">
        <v>99700805</v>
      </c>
      <c r="B7" s="109" t="s">
        <v>276</v>
      </c>
      <c r="C7" s="110">
        <f>42.2+38.6</f>
        <v>80.80000000000001</v>
      </c>
      <c r="D7" s="74" t="s">
        <v>277</v>
      </c>
    </row>
    <row r="8" spans="1:4" s="99" customFormat="1" ht="24" customHeight="1">
      <c r="A8" s="88">
        <v>99700805</v>
      </c>
      <c r="B8" s="109" t="s">
        <v>278</v>
      </c>
      <c r="C8" s="110">
        <v>1.5</v>
      </c>
      <c r="D8" s="74" t="s">
        <v>279</v>
      </c>
    </row>
    <row r="9" spans="1:4" s="99" customFormat="1" ht="24" customHeight="1">
      <c r="A9" s="88">
        <v>99700805</v>
      </c>
      <c r="B9" s="109" t="s">
        <v>280</v>
      </c>
      <c r="C9" s="110">
        <f>360+40</f>
        <v>400</v>
      </c>
      <c r="D9" s="74" t="s">
        <v>281</v>
      </c>
    </row>
    <row r="10" spans="1:4" s="99" customFormat="1" ht="24" customHeight="1">
      <c r="A10" s="88">
        <v>99700805</v>
      </c>
      <c r="B10" s="109" t="s">
        <v>282</v>
      </c>
      <c r="C10" s="111">
        <v>20</v>
      </c>
      <c r="D10" s="112" t="s">
        <v>282</v>
      </c>
    </row>
    <row r="11" spans="1:4" s="99" customFormat="1" ht="24" customHeight="1">
      <c r="A11" s="88">
        <v>99700805</v>
      </c>
      <c r="B11" s="109" t="s">
        <v>283</v>
      </c>
      <c r="C11" s="111">
        <v>28</v>
      </c>
      <c r="D11" s="113" t="s">
        <v>284</v>
      </c>
    </row>
    <row r="12" spans="1:4" s="99" customFormat="1" ht="24" customHeight="1">
      <c r="A12" s="88">
        <v>99700805</v>
      </c>
      <c r="B12" s="109" t="s">
        <v>285</v>
      </c>
      <c r="C12" s="111">
        <f>39.15+25.66</f>
        <v>64.81</v>
      </c>
      <c r="D12" s="74" t="s">
        <v>286</v>
      </c>
    </row>
    <row r="13" spans="1:4" s="99" customFormat="1" ht="24" customHeight="1">
      <c r="A13" s="88">
        <v>99700805</v>
      </c>
      <c r="B13" s="109" t="s">
        <v>287</v>
      </c>
      <c r="C13" s="114">
        <v>11</v>
      </c>
      <c r="D13" s="115" t="s">
        <v>288</v>
      </c>
    </row>
    <row r="14" spans="1:4" s="99" customFormat="1" ht="24" customHeight="1">
      <c r="A14" s="88">
        <v>99700805</v>
      </c>
      <c r="B14" s="109" t="s">
        <v>289</v>
      </c>
      <c r="C14" s="114">
        <v>11.43</v>
      </c>
      <c r="D14" s="115" t="s">
        <v>290</v>
      </c>
    </row>
    <row r="15" spans="1:4" s="99" customFormat="1" ht="24" customHeight="1">
      <c r="A15" s="88">
        <v>99700805</v>
      </c>
      <c r="B15" s="109" t="s">
        <v>291</v>
      </c>
      <c r="C15" s="111">
        <v>1.82</v>
      </c>
      <c r="D15" s="113" t="s">
        <v>292</v>
      </c>
    </row>
    <row r="16" spans="1:4" s="99" customFormat="1" ht="24" customHeight="1">
      <c r="A16" s="88">
        <v>99700805</v>
      </c>
      <c r="B16" s="109" t="s">
        <v>293</v>
      </c>
      <c r="C16" s="111">
        <v>21</v>
      </c>
      <c r="D16" s="74" t="s">
        <v>294</v>
      </c>
    </row>
    <row r="17" spans="1:4" s="99" customFormat="1" ht="24" customHeight="1">
      <c r="A17" s="88">
        <v>99700805</v>
      </c>
      <c r="B17" s="109" t="s">
        <v>295</v>
      </c>
      <c r="C17" s="114">
        <v>160</v>
      </c>
      <c r="D17" s="115" t="s">
        <v>296</v>
      </c>
    </row>
    <row r="18" spans="1:4" s="99" customFormat="1" ht="24" customHeight="1">
      <c r="A18" s="88">
        <v>99700805</v>
      </c>
      <c r="B18" s="109" t="s">
        <v>297</v>
      </c>
      <c r="C18" s="114">
        <v>70</v>
      </c>
      <c r="D18" s="115" t="s">
        <v>298</v>
      </c>
    </row>
    <row r="19" spans="1:4" s="99" customFormat="1" ht="24" customHeight="1">
      <c r="A19" s="88">
        <v>99700805</v>
      </c>
      <c r="B19" s="109" t="s">
        <v>299</v>
      </c>
      <c r="C19" s="111">
        <v>20</v>
      </c>
      <c r="D19" s="113" t="s">
        <v>299</v>
      </c>
    </row>
    <row r="20" spans="1:4" s="99" customFormat="1" ht="24" customHeight="1">
      <c r="A20" s="88">
        <v>99700805</v>
      </c>
      <c r="B20" s="109" t="s">
        <v>300</v>
      </c>
      <c r="C20" s="111">
        <v>274</v>
      </c>
      <c r="D20" s="74" t="s">
        <v>301</v>
      </c>
    </row>
    <row r="21" spans="1:4" s="99" customFormat="1" ht="24" customHeight="1">
      <c r="A21" s="88">
        <v>99700805</v>
      </c>
      <c r="B21" s="109" t="s">
        <v>302</v>
      </c>
      <c r="C21" s="114">
        <v>20</v>
      </c>
      <c r="D21" s="115" t="s">
        <v>303</v>
      </c>
    </row>
    <row r="22" spans="1:4" s="99" customFormat="1" ht="24" customHeight="1">
      <c r="A22" s="88">
        <v>99700805</v>
      </c>
      <c r="B22" s="109" t="s">
        <v>304</v>
      </c>
      <c r="C22" s="114">
        <v>80</v>
      </c>
      <c r="D22" s="112" t="s">
        <v>304</v>
      </c>
    </row>
    <row r="23" spans="1:4" s="99" customFormat="1" ht="24" customHeight="1">
      <c r="A23" s="88">
        <v>99700805</v>
      </c>
      <c r="B23" s="109" t="s">
        <v>305</v>
      </c>
      <c r="C23" s="114">
        <v>38</v>
      </c>
      <c r="D23" s="112" t="s">
        <v>305</v>
      </c>
    </row>
    <row r="24" spans="1:4" s="99" customFormat="1" ht="24" customHeight="1">
      <c r="A24" s="88">
        <v>99700805</v>
      </c>
      <c r="B24" s="109" t="s">
        <v>306</v>
      </c>
      <c r="C24" s="114">
        <f>392+306</f>
        <v>698</v>
      </c>
      <c r="D24" s="74" t="s">
        <v>307</v>
      </c>
    </row>
    <row r="25" spans="1:4" s="99" customFormat="1" ht="24" customHeight="1">
      <c r="A25" s="88">
        <v>99700805</v>
      </c>
      <c r="B25" s="109" t="s">
        <v>308</v>
      </c>
      <c r="C25" s="116">
        <v>40</v>
      </c>
      <c r="D25" s="112" t="s">
        <v>309</v>
      </c>
    </row>
    <row r="26" spans="1:4" s="99" customFormat="1" ht="24" customHeight="1">
      <c r="A26" s="88">
        <v>99700805</v>
      </c>
      <c r="B26" s="109" t="s">
        <v>310</v>
      </c>
      <c r="C26" s="116">
        <v>10</v>
      </c>
      <c r="D26" s="112" t="s">
        <v>311</v>
      </c>
    </row>
    <row r="27" spans="1:4" s="99" customFormat="1" ht="24" customHeight="1">
      <c r="A27" s="88">
        <v>99700805</v>
      </c>
      <c r="B27" s="109" t="s">
        <v>312</v>
      </c>
      <c r="C27" s="116">
        <v>242</v>
      </c>
      <c r="D27" s="112" t="s">
        <v>313</v>
      </c>
    </row>
    <row r="28" spans="1:4" s="99" customFormat="1" ht="24" customHeight="1">
      <c r="A28" s="88">
        <v>99700805</v>
      </c>
      <c r="B28" s="109" t="s">
        <v>314</v>
      </c>
      <c r="C28" s="116">
        <v>200</v>
      </c>
      <c r="D28" s="112" t="s">
        <v>314</v>
      </c>
    </row>
    <row r="29" spans="1:4" s="99" customFormat="1" ht="24" customHeight="1">
      <c r="A29" s="88">
        <v>99700805</v>
      </c>
      <c r="B29" s="109" t="s">
        <v>315</v>
      </c>
      <c r="C29" s="116">
        <v>50</v>
      </c>
      <c r="D29" s="112" t="s">
        <v>315</v>
      </c>
    </row>
    <row r="30" spans="1:4" s="99" customFormat="1" ht="24" customHeight="1">
      <c r="A30" s="88">
        <v>99700805</v>
      </c>
      <c r="B30" s="109" t="s">
        <v>316</v>
      </c>
      <c r="C30" s="116">
        <v>60</v>
      </c>
      <c r="D30" s="112" t="s">
        <v>316</v>
      </c>
    </row>
    <row r="31" spans="1:4" s="99" customFormat="1" ht="24" customHeight="1">
      <c r="A31" s="88">
        <v>99700805</v>
      </c>
      <c r="B31" s="109" t="s">
        <v>317</v>
      </c>
      <c r="C31" s="116">
        <v>100</v>
      </c>
      <c r="D31" s="112" t="s">
        <v>317</v>
      </c>
    </row>
    <row r="32" spans="1:4" s="99" customFormat="1" ht="24" customHeight="1">
      <c r="A32" s="88">
        <v>99700805</v>
      </c>
      <c r="B32" s="109" t="s">
        <v>318</v>
      </c>
      <c r="C32" s="116">
        <v>17.68</v>
      </c>
      <c r="D32" s="112" t="s">
        <v>318</v>
      </c>
    </row>
    <row r="33" spans="1:4" s="99" customFormat="1" ht="24" customHeight="1">
      <c r="A33" s="88">
        <v>99700805</v>
      </c>
      <c r="B33" s="109" t="s">
        <v>319</v>
      </c>
      <c r="C33" s="116">
        <v>60</v>
      </c>
      <c r="D33" s="112" t="s">
        <v>319</v>
      </c>
    </row>
    <row r="34" spans="1:4" s="101" customFormat="1" ht="24" customHeight="1">
      <c r="A34" s="88">
        <v>99700805</v>
      </c>
      <c r="B34" s="117" t="s">
        <v>320</v>
      </c>
      <c r="C34" s="118">
        <v>72</v>
      </c>
      <c r="D34" s="119" t="s">
        <v>320</v>
      </c>
    </row>
    <row r="35" spans="1:4" s="99" customFormat="1" ht="24" customHeight="1">
      <c r="A35" s="88">
        <v>99700805</v>
      </c>
      <c r="B35" s="109" t="s">
        <v>321</v>
      </c>
      <c r="C35" s="120">
        <f>90+70</f>
        <v>160</v>
      </c>
      <c r="D35" s="112" t="s">
        <v>321</v>
      </c>
    </row>
    <row r="36" spans="1:4" s="99" customFormat="1" ht="24" customHeight="1">
      <c r="A36" s="88">
        <v>99700805</v>
      </c>
      <c r="B36" s="109" t="s">
        <v>322</v>
      </c>
      <c r="C36" s="120">
        <v>480</v>
      </c>
      <c r="D36" s="112" t="s">
        <v>322</v>
      </c>
    </row>
    <row r="37" spans="1:4" s="99" customFormat="1" ht="24" customHeight="1">
      <c r="A37" s="88">
        <v>99700805</v>
      </c>
      <c r="B37" s="109" t="s">
        <v>323</v>
      </c>
      <c r="C37" s="120">
        <v>105</v>
      </c>
      <c r="D37" s="112" t="s">
        <v>323</v>
      </c>
    </row>
    <row r="38" spans="1:4" s="99" customFormat="1" ht="24" customHeight="1">
      <c r="A38" s="88">
        <v>99700805</v>
      </c>
      <c r="B38" s="109" t="s">
        <v>324</v>
      </c>
      <c r="C38" s="120">
        <v>25</v>
      </c>
      <c r="D38" s="112" t="s">
        <v>324</v>
      </c>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M8" sqref="M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18" customHeight="1">
      <c r="A1" s="59" t="s">
        <v>33</v>
      </c>
    </row>
    <row r="2" spans="1:14" ht="18" customHeight="1">
      <c r="A2" s="82" t="s">
        <v>34</v>
      </c>
      <c r="B2" s="82"/>
      <c r="C2" s="82"/>
      <c r="D2" s="82"/>
      <c r="E2" s="82"/>
      <c r="F2" s="82"/>
      <c r="G2" s="82"/>
      <c r="H2" s="82"/>
      <c r="I2" s="82"/>
      <c r="J2" s="82"/>
      <c r="K2" s="82"/>
      <c r="L2" s="82"/>
      <c r="M2" s="82"/>
      <c r="N2" s="95"/>
    </row>
    <row r="3" spans="13:14" ht="18" customHeight="1">
      <c r="M3" s="96" t="s">
        <v>46</v>
      </c>
      <c r="N3" s="96"/>
    </row>
    <row r="4" spans="1:14" ht="18" customHeight="1">
      <c r="A4" s="67" t="s">
        <v>325</v>
      </c>
      <c r="B4" s="67"/>
      <c r="C4" s="67"/>
      <c r="D4" s="67" t="s">
        <v>121</v>
      </c>
      <c r="E4" s="63" t="s">
        <v>326</v>
      </c>
      <c r="F4" s="67" t="s">
        <v>327</v>
      </c>
      <c r="G4" s="83" t="s">
        <v>328</v>
      </c>
      <c r="H4" s="76" t="s">
        <v>329</v>
      </c>
      <c r="I4" s="67" t="s">
        <v>330</v>
      </c>
      <c r="J4" s="67" t="s">
        <v>173</v>
      </c>
      <c r="K4" s="67"/>
      <c r="L4" s="77" t="s">
        <v>331</v>
      </c>
      <c r="M4" s="67" t="s">
        <v>332</v>
      </c>
      <c r="N4" s="62" t="s">
        <v>333</v>
      </c>
    </row>
    <row r="5" spans="1:14" ht="18" customHeight="1">
      <c r="A5" s="84" t="s">
        <v>334</v>
      </c>
      <c r="B5" s="84" t="s">
        <v>335</v>
      </c>
      <c r="C5" s="84" t="s">
        <v>336</v>
      </c>
      <c r="D5" s="67"/>
      <c r="E5" s="63"/>
      <c r="F5" s="67"/>
      <c r="G5" s="85"/>
      <c r="H5" s="76"/>
      <c r="I5" s="67"/>
      <c r="J5" s="67" t="s">
        <v>334</v>
      </c>
      <c r="K5" s="67" t="s">
        <v>335</v>
      </c>
      <c r="L5" s="79"/>
      <c r="M5" s="67"/>
      <c r="N5" s="62"/>
    </row>
    <row r="6" spans="1:14" ht="18" customHeight="1">
      <c r="A6" s="84" t="s">
        <v>136</v>
      </c>
      <c r="B6" s="84" t="s">
        <v>136</v>
      </c>
      <c r="C6" s="84" t="s">
        <v>136</v>
      </c>
      <c r="D6" s="70" t="s">
        <v>136</v>
      </c>
      <c r="E6" s="70" t="s">
        <v>136</v>
      </c>
      <c r="F6" s="86" t="s">
        <v>136</v>
      </c>
      <c r="G6" s="70" t="s">
        <v>136</v>
      </c>
      <c r="H6" s="70" t="s">
        <v>136</v>
      </c>
      <c r="I6" s="70" t="s">
        <v>136</v>
      </c>
      <c r="J6" s="67" t="s">
        <v>136</v>
      </c>
      <c r="K6" s="67" t="s">
        <v>136</v>
      </c>
      <c r="L6" s="70" t="s">
        <v>136</v>
      </c>
      <c r="M6" s="70" t="s">
        <v>136</v>
      </c>
      <c r="N6" s="70" t="s">
        <v>136</v>
      </c>
    </row>
    <row r="7" spans="1:14" s="81" customFormat="1" ht="18" customHeight="1">
      <c r="A7" s="87"/>
      <c r="B7" s="87"/>
      <c r="C7" s="87"/>
      <c r="D7" s="88">
        <v>99700805</v>
      </c>
      <c r="E7" s="89" t="s">
        <v>126</v>
      </c>
      <c r="F7" s="90"/>
      <c r="G7" s="91"/>
      <c r="H7" s="91"/>
      <c r="I7" s="91"/>
      <c r="J7" s="97"/>
      <c r="K7" s="97"/>
      <c r="L7" s="91"/>
      <c r="M7" s="91">
        <f>M8+M9+M10</f>
        <v>1460</v>
      </c>
      <c r="N7" s="91"/>
    </row>
    <row r="8" spans="1:14" ht="18" customHeight="1">
      <c r="A8" s="84"/>
      <c r="B8" s="92"/>
      <c r="C8" s="92"/>
      <c r="D8" s="88"/>
      <c r="E8" s="93" t="s">
        <v>337</v>
      </c>
      <c r="F8" s="93"/>
      <c r="G8" s="93"/>
      <c r="H8" s="93"/>
      <c r="I8" s="93"/>
      <c r="J8" s="67">
        <v>302</v>
      </c>
      <c r="K8" s="98"/>
      <c r="L8" s="93">
        <v>2018</v>
      </c>
      <c r="M8" s="93">
        <v>160</v>
      </c>
      <c r="N8" s="93"/>
    </row>
    <row r="9" spans="1:14" ht="18" customHeight="1">
      <c r="A9" s="84"/>
      <c r="B9" s="92"/>
      <c r="C9" s="92"/>
      <c r="D9" s="88"/>
      <c r="E9" s="93" t="s">
        <v>338</v>
      </c>
      <c r="F9" s="94"/>
      <c r="G9" s="94"/>
      <c r="H9" s="94"/>
      <c r="I9" s="93"/>
      <c r="J9" s="67">
        <v>302</v>
      </c>
      <c r="K9" s="67"/>
      <c r="L9" s="93">
        <v>2018</v>
      </c>
      <c r="M9" s="93">
        <v>410</v>
      </c>
      <c r="N9" s="94"/>
    </row>
    <row r="10" spans="1:14" ht="18" customHeight="1">
      <c r="A10" s="84"/>
      <c r="B10" s="92"/>
      <c r="C10" s="92"/>
      <c r="D10" s="88"/>
      <c r="E10" s="94" t="s">
        <v>339</v>
      </c>
      <c r="F10" s="94"/>
      <c r="G10" s="94"/>
      <c r="H10" s="94"/>
      <c r="I10" s="93"/>
      <c r="J10" s="67">
        <v>310</v>
      </c>
      <c r="K10" s="98" t="s">
        <v>340</v>
      </c>
      <c r="L10" s="93">
        <v>2018</v>
      </c>
      <c r="M10" s="93">
        <v>890</v>
      </c>
      <c r="N10" s="94"/>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H14" sqref="H14"/>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341</v>
      </c>
      <c r="D4" s="64"/>
      <c r="E4" s="64"/>
      <c r="F4" s="64"/>
      <c r="G4" s="64"/>
      <c r="H4" s="64"/>
      <c r="I4" s="64"/>
      <c r="J4" s="64"/>
      <c r="K4" s="76"/>
      <c r="L4" s="63" t="s">
        <v>342</v>
      </c>
      <c r="M4" s="64"/>
      <c r="N4" s="64"/>
      <c r="O4" s="64"/>
      <c r="P4" s="64"/>
      <c r="Q4" s="64"/>
      <c r="R4" s="64"/>
      <c r="S4" s="64"/>
      <c r="T4" s="76"/>
      <c r="U4" s="63" t="s">
        <v>343</v>
      </c>
      <c r="V4" s="64"/>
      <c r="W4" s="64"/>
      <c r="X4" s="64"/>
      <c r="Y4" s="64"/>
      <c r="Z4" s="64"/>
      <c r="AA4" s="64"/>
      <c r="AB4" s="64"/>
      <c r="AC4" s="76"/>
    </row>
    <row r="5" spans="1:29" ht="17.25" customHeight="1">
      <c r="A5" s="62"/>
      <c r="B5" s="62"/>
      <c r="C5" s="65" t="s">
        <v>126</v>
      </c>
      <c r="D5" s="63" t="s">
        <v>344</v>
      </c>
      <c r="E5" s="64"/>
      <c r="F5" s="64"/>
      <c r="G5" s="64"/>
      <c r="H5" s="64"/>
      <c r="I5" s="76"/>
      <c r="J5" s="77" t="s">
        <v>345</v>
      </c>
      <c r="K5" s="77" t="s">
        <v>198</v>
      </c>
      <c r="L5" s="65" t="s">
        <v>126</v>
      </c>
      <c r="M5" s="63" t="s">
        <v>344</v>
      </c>
      <c r="N5" s="64"/>
      <c r="O5" s="64"/>
      <c r="P5" s="64"/>
      <c r="Q5" s="64"/>
      <c r="R5" s="76"/>
      <c r="S5" s="77" t="s">
        <v>345</v>
      </c>
      <c r="T5" s="77" t="s">
        <v>198</v>
      </c>
      <c r="U5" s="65" t="s">
        <v>126</v>
      </c>
      <c r="V5" s="63" t="s">
        <v>344</v>
      </c>
      <c r="W5" s="64"/>
      <c r="X5" s="64"/>
      <c r="Y5" s="64"/>
      <c r="Z5" s="64"/>
      <c r="AA5" s="76"/>
      <c r="AB5" s="77" t="s">
        <v>345</v>
      </c>
      <c r="AC5" s="77" t="s">
        <v>198</v>
      </c>
    </row>
    <row r="6" spans="1:29" ht="23.25" customHeight="1">
      <c r="A6" s="62"/>
      <c r="B6" s="62"/>
      <c r="C6" s="66"/>
      <c r="D6" s="67" t="s">
        <v>134</v>
      </c>
      <c r="E6" s="67" t="s">
        <v>346</v>
      </c>
      <c r="F6" s="67" t="s">
        <v>347</v>
      </c>
      <c r="G6" s="67" t="s">
        <v>348</v>
      </c>
      <c r="H6" s="67"/>
      <c r="I6" s="67"/>
      <c r="J6" s="78"/>
      <c r="K6" s="78"/>
      <c r="L6" s="66"/>
      <c r="M6" s="67" t="s">
        <v>134</v>
      </c>
      <c r="N6" s="67" t="s">
        <v>346</v>
      </c>
      <c r="O6" s="67" t="s">
        <v>347</v>
      </c>
      <c r="P6" s="67" t="s">
        <v>348</v>
      </c>
      <c r="Q6" s="67"/>
      <c r="R6" s="67"/>
      <c r="S6" s="78"/>
      <c r="T6" s="78"/>
      <c r="U6" s="66"/>
      <c r="V6" s="67" t="s">
        <v>134</v>
      </c>
      <c r="W6" s="67" t="s">
        <v>346</v>
      </c>
      <c r="X6" s="67" t="s">
        <v>347</v>
      </c>
      <c r="Y6" s="67" t="s">
        <v>348</v>
      </c>
      <c r="Z6" s="67"/>
      <c r="AA6" s="67"/>
      <c r="AB6" s="78"/>
      <c r="AC6" s="78"/>
    </row>
    <row r="7" spans="1:29" ht="44.25" customHeight="1">
      <c r="A7" s="62"/>
      <c r="B7" s="62"/>
      <c r="C7" s="68"/>
      <c r="D7" s="67"/>
      <c r="E7" s="67"/>
      <c r="F7" s="67"/>
      <c r="G7" s="69" t="s">
        <v>134</v>
      </c>
      <c r="H7" s="69" t="s">
        <v>305</v>
      </c>
      <c r="I7" s="69" t="s">
        <v>203</v>
      </c>
      <c r="J7" s="79"/>
      <c r="K7" s="79"/>
      <c r="L7" s="68"/>
      <c r="M7" s="67"/>
      <c r="N7" s="67"/>
      <c r="O7" s="67"/>
      <c r="P7" s="69" t="s">
        <v>134</v>
      </c>
      <c r="Q7" s="69" t="s">
        <v>305</v>
      </c>
      <c r="R7" s="69" t="s">
        <v>203</v>
      </c>
      <c r="S7" s="79"/>
      <c r="T7" s="79"/>
      <c r="U7" s="68"/>
      <c r="V7" s="67"/>
      <c r="W7" s="67"/>
      <c r="X7" s="67"/>
      <c r="Y7" s="69" t="s">
        <v>134</v>
      </c>
      <c r="Z7" s="69" t="s">
        <v>305</v>
      </c>
      <c r="AA7" s="69" t="s">
        <v>203</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349</v>
      </c>
      <c r="V8" s="70" t="s">
        <v>350</v>
      </c>
      <c r="W8" s="70" t="s">
        <v>351</v>
      </c>
      <c r="X8" s="70" t="s">
        <v>352</v>
      </c>
      <c r="Y8" s="70" t="s">
        <v>353</v>
      </c>
      <c r="Z8" s="70" t="s">
        <v>354</v>
      </c>
      <c r="AA8" s="70" t="s">
        <v>355</v>
      </c>
      <c r="AB8" s="70" t="s">
        <v>356</v>
      </c>
      <c r="AC8" s="70" t="s">
        <v>357</v>
      </c>
    </row>
    <row r="9" spans="1:29" s="4" customFormat="1" ht="15" customHeight="1">
      <c r="A9" s="72">
        <v>99700805</v>
      </c>
      <c r="B9" s="72" t="s">
        <v>137</v>
      </c>
      <c r="C9" s="73">
        <f>D9+J9+K9</f>
        <v>26.7</v>
      </c>
      <c r="D9" s="73">
        <f>SUM(E9:G9)</f>
        <v>26.7</v>
      </c>
      <c r="E9" s="72"/>
      <c r="F9" s="72">
        <v>18.7</v>
      </c>
      <c r="G9" s="73">
        <f>H9+I9</f>
        <v>8</v>
      </c>
      <c r="H9" s="72"/>
      <c r="I9" s="72">
        <v>8</v>
      </c>
      <c r="J9" s="72"/>
      <c r="K9" s="72"/>
      <c r="L9" s="73">
        <f>M9+S9+T9</f>
        <v>63.6</v>
      </c>
      <c r="M9" s="73">
        <f>SUM(N9:P9)</f>
        <v>59.6</v>
      </c>
      <c r="N9" s="72"/>
      <c r="O9" s="72">
        <v>13.6</v>
      </c>
      <c r="P9" s="73">
        <f>Q9+R9</f>
        <v>46</v>
      </c>
      <c r="Q9" s="72">
        <v>38</v>
      </c>
      <c r="R9" s="72">
        <v>8</v>
      </c>
      <c r="S9" s="72">
        <v>3</v>
      </c>
      <c r="T9" s="72">
        <v>1</v>
      </c>
      <c r="U9" s="73">
        <f aca="true" t="shared" si="0" ref="U9:AC9">L9-C9</f>
        <v>36.900000000000006</v>
      </c>
      <c r="V9" s="73">
        <f t="shared" si="0"/>
        <v>32.900000000000006</v>
      </c>
      <c r="W9" s="73">
        <f t="shared" si="0"/>
        <v>0</v>
      </c>
      <c r="X9" s="73">
        <f t="shared" si="0"/>
        <v>-5.1</v>
      </c>
      <c r="Y9" s="73">
        <f t="shared" si="0"/>
        <v>38</v>
      </c>
      <c r="Z9" s="73">
        <f t="shared" si="0"/>
        <v>38</v>
      </c>
      <c r="AA9" s="73">
        <f t="shared" si="0"/>
        <v>0</v>
      </c>
      <c r="AB9" s="73">
        <f t="shared" si="0"/>
        <v>3</v>
      </c>
      <c r="AC9" s="73">
        <f t="shared" si="0"/>
        <v>1</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358</v>
      </c>
      <c r="B5" s="20"/>
      <c r="C5" s="20"/>
      <c r="D5" s="21"/>
      <c r="E5" s="21"/>
      <c r="F5" s="21"/>
      <c r="G5" s="21"/>
      <c r="H5" s="21"/>
      <c r="I5" s="21"/>
    </row>
    <row r="6" spans="1:9" ht="21.75" customHeight="1">
      <c r="A6" s="22" t="s">
        <v>359</v>
      </c>
      <c r="B6" s="23"/>
      <c r="C6" s="23"/>
      <c r="D6" s="24"/>
      <c r="E6" s="24"/>
      <c r="F6" s="22" t="s">
        <v>360</v>
      </c>
      <c r="G6" s="25"/>
      <c r="H6" s="21"/>
      <c r="I6" s="21"/>
    </row>
    <row r="7" spans="1:9" ht="21.75" customHeight="1">
      <c r="A7" s="26" t="s">
        <v>361</v>
      </c>
      <c r="B7" s="27"/>
      <c r="C7" s="28"/>
      <c r="D7" s="29" t="s">
        <v>362</v>
      </c>
      <c r="E7" s="29"/>
      <c r="F7" s="30" t="s">
        <v>363</v>
      </c>
      <c r="G7" s="31"/>
      <c r="H7" s="32"/>
      <c r="I7" s="48"/>
    </row>
    <row r="8" spans="1:9" ht="21.75" customHeight="1">
      <c r="A8" s="33"/>
      <c r="B8" s="34"/>
      <c r="C8" s="35"/>
      <c r="D8" s="29" t="s">
        <v>364</v>
      </c>
      <c r="E8" s="29"/>
      <c r="F8" s="30" t="s">
        <v>364</v>
      </c>
      <c r="G8" s="31"/>
      <c r="H8" s="32"/>
      <c r="I8" s="48"/>
    </row>
    <row r="9" spans="1:9" ht="21.75" customHeight="1">
      <c r="A9" s="36"/>
      <c r="B9" s="37"/>
      <c r="C9" s="38"/>
      <c r="D9" s="29" t="s">
        <v>365</v>
      </c>
      <c r="E9" s="29"/>
      <c r="F9" s="30" t="s">
        <v>366</v>
      </c>
      <c r="G9" s="31"/>
      <c r="H9" s="32"/>
      <c r="I9" s="48"/>
    </row>
    <row r="10" spans="1:9" ht="21.75" customHeight="1">
      <c r="A10" s="21" t="s">
        <v>367</v>
      </c>
      <c r="B10" s="24" t="s">
        <v>368</v>
      </c>
      <c r="C10" s="24"/>
      <c r="D10" s="24"/>
      <c r="E10" s="24"/>
      <c r="F10" s="22" t="s">
        <v>369</v>
      </c>
      <c r="G10" s="23"/>
      <c r="H10" s="23"/>
      <c r="I10" s="25"/>
    </row>
    <row r="11" spans="1:9" ht="100.5" customHeight="1">
      <c r="A11" s="39"/>
      <c r="B11" s="40" t="s">
        <v>370</v>
      </c>
      <c r="C11" s="40"/>
      <c r="D11" s="40"/>
      <c r="E11" s="40"/>
      <c r="F11" s="41" t="s">
        <v>370</v>
      </c>
      <c r="G11" s="42"/>
      <c r="H11" s="43"/>
      <c r="I11" s="49"/>
    </row>
    <row r="12" spans="1:9" ht="24">
      <c r="A12" s="24" t="s">
        <v>371</v>
      </c>
      <c r="B12" s="44" t="s">
        <v>372</v>
      </c>
      <c r="C12" s="24" t="s">
        <v>373</v>
      </c>
      <c r="D12" s="24" t="s">
        <v>374</v>
      </c>
      <c r="E12" s="24" t="s">
        <v>375</v>
      </c>
      <c r="F12" s="24" t="s">
        <v>373</v>
      </c>
      <c r="G12" s="24" t="s">
        <v>374</v>
      </c>
      <c r="H12" s="24"/>
      <c r="I12" s="24" t="s">
        <v>375</v>
      </c>
    </row>
    <row r="13" spans="1:9" ht="21.75" customHeight="1">
      <c r="A13" s="24"/>
      <c r="B13" s="24" t="s">
        <v>376</v>
      </c>
      <c r="C13" s="24" t="s">
        <v>377</v>
      </c>
      <c r="D13" s="29" t="s">
        <v>378</v>
      </c>
      <c r="E13" s="45"/>
      <c r="F13" s="24" t="s">
        <v>377</v>
      </c>
      <c r="G13" s="46" t="s">
        <v>378</v>
      </c>
      <c r="H13" s="46"/>
      <c r="I13" s="45"/>
    </row>
    <row r="14" spans="1:9" ht="21.75" customHeight="1">
      <c r="A14" s="24"/>
      <c r="B14" s="21"/>
      <c r="C14" s="24"/>
      <c r="D14" s="29" t="s">
        <v>379</v>
      </c>
      <c r="E14" s="45"/>
      <c r="F14" s="24"/>
      <c r="G14" s="46" t="s">
        <v>379</v>
      </c>
      <c r="H14" s="46"/>
      <c r="I14" s="45"/>
    </row>
    <row r="15" spans="1:9" ht="21.75" customHeight="1">
      <c r="A15" s="24"/>
      <c r="B15" s="21"/>
      <c r="C15" s="24"/>
      <c r="D15" s="29" t="s">
        <v>380</v>
      </c>
      <c r="E15" s="45"/>
      <c r="F15" s="24"/>
      <c r="G15" s="46" t="s">
        <v>380</v>
      </c>
      <c r="H15" s="46"/>
      <c r="I15" s="45"/>
    </row>
    <row r="16" spans="1:9" ht="21.75" customHeight="1">
      <c r="A16" s="24"/>
      <c r="B16" s="21"/>
      <c r="C16" s="24" t="s">
        <v>381</v>
      </c>
      <c r="D16" s="29" t="s">
        <v>378</v>
      </c>
      <c r="E16" s="45"/>
      <c r="F16" s="24" t="s">
        <v>381</v>
      </c>
      <c r="G16" s="46" t="s">
        <v>378</v>
      </c>
      <c r="H16" s="46"/>
      <c r="I16" s="45"/>
    </row>
    <row r="17" spans="1:9" ht="21.75" customHeight="1">
      <c r="A17" s="24"/>
      <c r="B17" s="21"/>
      <c r="C17" s="24"/>
      <c r="D17" s="29" t="s">
        <v>379</v>
      </c>
      <c r="E17" s="45"/>
      <c r="F17" s="24"/>
      <c r="G17" s="46" t="s">
        <v>379</v>
      </c>
      <c r="H17" s="46"/>
      <c r="I17" s="45"/>
    </row>
    <row r="18" spans="1:9" ht="21.75" customHeight="1">
      <c r="A18" s="24"/>
      <c r="B18" s="21"/>
      <c r="C18" s="24"/>
      <c r="D18" s="29" t="s">
        <v>380</v>
      </c>
      <c r="E18" s="45"/>
      <c r="F18" s="24"/>
      <c r="G18" s="46" t="s">
        <v>380</v>
      </c>
      <c r="H18" s="46"/>
      <c r="I18" s="45"/>
    </row>
    <row r="19" spans="1:9" ht="21.75" customHeight="1">
      <c r="A19" s="24"/>
      <c r="B19" s="21"/>
      <c r="C19" s="24" t="s">
        <v>382</v>
      </c>
      <c r="D19" s="29" t="s">
        <v>378</v>
      </c>
      <c r="E19" s="45"/>
      <c r="F19" s="24" t="s">
        <v>382</v>
      </c>
      <c r="G19" s="46" t="s">
        <v>378</v>
      </c>
      <c r="H19" s="46"/>
      <c r="I19" s="45"/>
    </row>
    <row r="20" spans="1:9" ht="21.75" customHeight="1">
      <c r="A20" s="24"/>
      <c r="B20" s="21"/>
      <c r="C20" s="24"/>
      <c r="D20" s="29" t="s">
        <v>379</v>
      </c>
      <c r="E20" s="45"/>
      <c r="F20" s="24"/>
      <c r="G20" s="46" t="s">
        <v>379</v>
      </c>
      <c r="H20" s="46"/>
      <c r="I20" s="45"/>
    </row>
    <row r="21" spans="1:9" ht="21.75" customHeight="1">
      <c r="A21" s="24"/>
      <c r="B21" s="21"/>
      <c r="C21" s="24"/>
      <c r="D21" s="29" t="s">
        <v>380</v>
      </c>
      <c r="E21" s="45"/>
      <c r="F21" s="24"/>
      <c r="G21" s="46" t="s">
        <v>380</v>
      </c>
      <c r="H21" s="46"/>
      <c r="I21" s="45"/>
    </row>
    <row r="22" spans="1:9" ht="21.75" customHeight="1">
      <c r="A22" s="24"/>
      <c r="B22" s="21"/>
      <c r="C22" s="24" t="s">
        <v>383</v>
      </c>
      <c r="D22" s="29" t="s">
        <v>378</v>
      </c>
      <c r="E22" s="45"/>
      <c r="F22" s="24" t="s">
        <v>383</v>
      </c>
      <c r="G22" s="46" t="s">
        <v>378</v>
      </c>
      <c r="H22" s="46"/>
      <c r="I22" s="45"/>
    </row>
    <row r="23" spans="1:9" ht="21.75" customHeight="1">
      <c r="A23" s="24"/>
      <c r="B23" s="21"/>
      <c r="C23" s="24"/>
      <c r="D23" s="29" t="s">
        <v>379</v>
      </c>
      <c r="E23" s="45"/>
      <c r="F23" s="24"/>
      <c r="G23" s="46" t="s">
        <v>379</v>
      </c>
      <c r="H23" s="46"/>
      <c r="I23" s="45"/>
    </row>
    <row r="24" spans="1:9" ht="21.75" customHeight="1">
      <c r="A24" s="24"/>
      <c r="B24" s="21"/>
      <c r="C24" s="24"/>
      <c r="D24" s="29" t="s">
        <v>380</v>
      </c>
      <c r="E24" s="45"/>
      <c r="F24" s="24"/>
      <c r="G24" s="46" t="s">
        <v>380</v>
      </c>
      <c r="H24" s="46"/>
      <c r="I24" s="45"/>
    </row>
    <row r="25" spans="1:9" ht="21.75" customHeight="1">
      <c r="A25" s="24"/>
      <c r="B25" s="21"/>
      <c r="C25" s="24" t="s">
        <v>384</v>
      </c>
      <c r="D25" s="45"/>
      <c r="E25" s="24"/>
      <c r="F25" s="24" t="s">
        <v>384</v>
      </c>
      <c r="G25" s="46"/>
      <c r="H25" s="46"/>
      <c r="I25" s="45"/>
    </row>
    <row r="26" spans="1:9" ht="21.75" customHeight="1">
      <c r="A26" s="24"/>
      <c r="B26" s="24" t="s">
        <v>385</v>
      </c>
      <c r="C26" s="24" t="s">
        <v>386</v>
      </c>
      <c r="D26" s="29" t="s">
        <v>378</v>
      </c>
      <c r="E26" s="45"/>
      <c r="F26" s="24" t="s">
        <v>386</v>
      </c>
      <c r="G26" s="46" t="s">
        <v>378</v>
      </c>
      <c r="H26" s="46"/>
      <c r="I26" s="45"/>
    </row>
    <row r="27" spans="1:9" ht="21.75" customHeight="1">
      <c r="A27" s="24"/>
      <c r="B27" s="21"/>
      <c r="C27" s="24"/>
      <c r="D27" s="29" t="s">
        <v>379</v>
      </c>
      <c r="E27" s="45"/>
      <c r="F27" s="24"/>
      <c r="G27" s="46" t="s">
        <v>379</v>
      </c>
      <c r="H27" s="46"/>
      <c r="I27" s="45"/>
    </row>
    <row r="28" spans="1:9" ht="21.75" customHeight="1">
      <c r="A28" s="24"/>
      <c r="B28" s="21"/>
      <c r="C28" s="24"/>
      <c r="D28" s="29" t="s">
        <v>380</v>
      </c>
      <c r="E28" s="45"/>
      <c r="F28" s="24"/>
      <c r="G28" s="46" t="s">
        <v>380</v>
      </c>
      <c r="H28" s="46"/>
      <c r="I28" s="45"/>
    </row>
    <row r="29" spans="1:9" ht="21.75" customHeight="1">
      <c r="A29" s="24"/>
      <c r="B29" s="21"/>
      <c r="C29" s="24" t="s">
        <v>387</v>
      </c>
      <c r="D29" s="29" t="s">
        <v>378</v>
      </c>
      <c r="E29" s="45"/>
      <c r="F29" s="24" t="s">
        <v>387</v>
      </c>
      <c r="G29" s="46" t="s">
        <v>378</v>
      </c>
      <c r="H29" s="46"/>
      <c r="I29" s="45"/>
    </row>
    <row r="30" spans="1:9" ht="21.75" customHeight="1">
      <c r="A30" s="24"/>
      <c r="B30" s="21"/>
      <c r="C30" s="24"/>
      <c r="D30" s="29" t="s">
        <v>379</v>
      </c>
      <c r="E30" s="45"/>
      <c r="F30" s="24"/>
      <c r="G30" s="46" t="s">
        <v>379</v>
      </c>
      <c r="H30" s="46"/>
      <c r="I30" s="45"/>
    </row>
    <row r="31" spans="1:9" ht="21.75" customHeight="1">
      <c r="A31" s="24"/>
      <c r="B31" s="21"/>
      <c r="C31" s="24"/>
      <c r="D31" s="29" t="s">
        <v>380</v>
      </c>
      <c r="E31" s="45"/>
      <c r="F31" s="24"/>
      <c r="G31" s="46" t="s">
        <v>380</v>
      </c>
      <c r="H31" s="46"/>
      <c r="I31" s="45"/>
    </row>
    <row r="32" spans="1:9" ht="21.75" customHeight="1">
      <c r="A32" s="24"/>
      <c r="B32" s="21"/>
      <c r="C32" s="24" t="s">
        <v>388</v>
      </c>
      <c r="D32" s="29" t="s">
        <v>378</v>
      </c>
      <c r="E32" s="45"/>
      <c r="F32" s="24" t="s">
        <v>388</v>
      </c>
      <c r="G32" s="46" t="s">
        <v>378</v>
      </c>
      <c r="H32" s="46"/>
      <c r="I32" s="45"/>
    </row>
    <row r="33" spans="1:9" ht="21.75" customHeight="1">
      <c r="A33" s="24"/>
      <c r="B33" s="21"/>
      <c r="C33" s="24"/>
      <c r="D33" s="29" t="s">
        <v>379</v>
      </c>
      <c r="E33" s="45"/>
      <c r="F33" s="24"/>
      <c r="G33" s="46" t="s">
        <v>379</v>
      </c>
      <c r="H33" s="46"/>
      <c r="I33" s="45"/>
    </row>
    <row r="34" spans="1:9" ht="21.75" customHeight="1">
      <c r="A34" s="24"/>
      <c r="B34" s="21"/>
      <c r="C34" s="24"/>
      <c r="D34" s="29" t="s">
        <v>380</v>
      </c>
      <c r="E34" s="45"/>
      <c r="F34" s="24"/>
      <c r="G34" s="46" t="s">
        <v>380</v>
      </c>
      <c r="H34" s="46"/>
      <c r="I34" s="45"/>
    </row>
    <row r="35" spans="1:9" ht="21.75" customHeight="1">
      <c r="A35" s="24"/>
      <c r="B35" s="21"/>
      <c r="C35" s="24" t="s">
        <v>389</v>
      </c>
      <c r="D35" s="29" t="s">
        <v>378</v>
      </c>
      <c r="E35" s="45"/>
      <c r="F35" s="24" t="s">
        <v>389</v>
      </c>
      <c r="G35" s="46" t="s">
        <v>378</v>
      </c>
      <c r="H35" s="46"/>
      <c r="I35" s="45"/>
    </row>
    <row r="36" spans="1:9" ht="21.75" customHeight="1">
      <c r="A36" s="24"/>
      <c r="B36" s="21"/>
      <c r="C36" s="24"/>
      <c r="D36" s="29" t="s">
        <v>379</v>
      </c>
      <c r="E36" s="45"/>
      <c r="F36" s="24"/>
      <c r="G36" s="46" t="s">
        <v>379</v>
      </c>
      <c r="H36" s="46"/>
      <c r="I36" s="45"/>
    </row>
    <row r="37" spans="1:9" ht="21.75" customHeight="1">
      <c r="A37" s="24"/>
      <c r="B37" s="21"/>
      <c r="C37" s="24"/>
      <c r="D37" s="29" t="s">
        <v>380</v>
      </c>
      <c r="E37" s="45"/>
      <c r="F37" s="24"/>
      <c r="G37" s="46" t="s">
        <v>380</v>
      </c>
      <c r="H37" s="46"/>
      <c r="I37" s="45"/>
    </row>
    <row r="38" spans="1:9" ht="21.75" customHeight="1">
      <c r="A38" s="24"/>
      <c r="B38" s="21"/>
      <c r="C38" s="24" t="s">
        <v>384</v>
      </c>
      <c r="D38" s="45"/>
      <c r="E38" s="45"/>
      <c r="F38" s="24" t="s">
        <v>384</v>
      </c>
      <c r="G38" s="46"/>
      <c r="H38" s="46"/>
      <c r="I38" s="45"/>
    </row>
    <row r="39" spans="1:9" ht="21.75" customHeight="1">
      <c r="A39" s="24"/>
      <c r="B39" s="24" t="s">
        <v>390</v>
      </c>
      <c r="C39" s="24" t="s">
        <v>391</v>
      </c>
      <c r="D39" s="29" t="s">
        <v>378</v>
      </c>
      <c r="E39" s="21"/>
      <c r="F39" s="24" t="s">
        <v>391</v>
      </c>
      <c r="G39" s="46" t="s">
        <v>378</v>
      </c>
      <c r="H39" s="46"/>
      <c r="I39" s="45"/>
    </row>
    <row r="40" spans="1:9" ht="21.75" customHeight="1">
      <c r="A40" s="24"/>
      <c r="B40" s="24"/>
      <c r="C40" s="24"/>
      <c r="D40" s="29" t="s">
        <v>379</v>
      </c>
      <c r="E40" s="24"/>
      <c r="F40" s="24"/>
      <c r="G40" s="46" t="s">
        <v>379</v>
      </c>
      <c r="H40" s="46"/>
      <c r="I40" s="45"/>
    </row>
    <row r="41" spans="1:9" ht="21.75" customHeight="1">
      <c r="A41" s="24"/>
      <c r="B41" s="24"/>
      <c r="C41" s="24"/>
      <c r="D41" s="29" t="s">
        <v>380</v>
      </c>
      <c r="E41" s="24"/>
      <c r="F41" s="24"/>
      <c r="G41" s="46" t="s">
        <v>380</v>
      </c>
      <c r="H41" s="46"/>
      <c r="I41" s="45"/>
    </row>
    <row r="42" spans="1:9" ht="21.75" customHeight="1">
      <c r="A42" s="24"/>
      <c r="B42" s="24"/>
      <c r="C42" s="24" t="s">
        <v>384</v>
      </c>
      <c r="D42" s="45"/>
      <c r="E42" s="24"/>
      <c r="F42" s="24" t="s">
        <v>384</v>
      </c>
      <c r="G42" s="46"/>
      <c r="H42" s="46"/>
      <c r="I42" s="45"/>
    </row>
    <row r="43" spans="1:9" ht="21" customHeight="1">
      <c r="A43" s="47" t="s">
        <v>392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9">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393</v>
      </c>
      <c r="B5" s="24"/>
      <c r="C5" s="24"/>
      <c r="D5" s="24"/>
      <c r="E5" s="24"/>
      <c r="F5" s="24"/>
      <c r="G5" s="24"/>
      <c r="H5" s="24"/>
    </row>
    <row r="6" spans="1:8" ht="21.75" customHeight="1">
      <c r="A6" s="24" t="s">
        <v>394</v>
      </c>
      <c r="B6" s="24" t="s">
        <v>395</v>
      </c>
      <c r="C6" s="24"/>
      <c r="D6" s="21" t="s">
        <v>396</v>
      </c>
      <c r="E6" s="21"/>
      <c r="F6" s="21" t="s">
        <v>397</v>
      </c>
      <c r="G6" s="21"/>
      <c r="H6" s="21"/>
    </row>
    <row r="7" spans="1:8" ht="21.75" customHeight="1">
      <c r="A7" s="24"/>
      <c r="B7" s="24"/>
      <c r="C7" s="24"/>
      <c r="D7" s="21"/>
      <c r="E7" s="21"/>
      <c r="F7" s="21" t="s">
        <v>398</v>
      </c>
      <c r="G7" s="21" t="s">
        <v>399</v>
      </c>
      <c r="H7" s="21" t="s">
        <v>400</v>
      </c>
    </row>
    <row r="8" spans="1:8" ht="21.75" customHeight="1">
      <c r="A8" s="24"/>
      <c r="B8" s="24" t="s">
        <v>401</v>
      </c>
      <c r="C8" s="24"/>
      <c r="D8" s="24"/>
      <c r="E8" s="24"/>
      <c r="F8" s="45"/>
      <c r="G8" s="45"/>
      <c r="H8" s="45"/>
    </row>
    <row r="9" spans="1:8" ht="21.75" customHeight="1">
      <c r="A9" s="24"/>
      <c r="B9" s="24" t="s">
        <v>402</v>
      </c>
      <c r="C9" s="24"/>
      <c r="D9" s="24"/>
      <c r="E9" s="24"/>
      <c r="F9" s="45"/>
      <c r="G9" s="45"/>
      <c r="H9" s="45"/>
    </row>
    <row r="10" spans="1:8" ht="21.75" customHeight="1">
      <c r="A10" s="24"/>
      <c r="B10" s="24" t="s">
        <v>403</v>
      </c>
      <c r="C10" s="24"/>
      <c r="D10" s="24"/>
      <c r="E10" s="24"/>
      <c r="F10" s="45"/>
      <c r="G10" s="45"/>
      <c r="H10" s="45"/>
    </row>
    <row r="11" spans="1:8" ht="21.75" customHeight="1">
      <c r="A11" s="24"/>
      <c r="B11" s="24" t="s">
        <v>384</v>
      </c>
      <c r="C11" s="24"/>
      <c r="D11" s="24"/>
      <c r="E11" s="24"/>
      <c r="F11" s="45"/>
      <c r="G11" s="45"/>
      <c r="H11" s="45"/>
    </row>
    <row r="12" spans="1:8" ht="21.75" customHeight="1">
      <c r="A12" s="24"/>
      <c r="B12" s="24" t="s">
        <v>404</v>
      </c>
      <c r="C12" s="24"/>
      <c r="D12" s="24"/>
      <c r="E12" s="21"/>
      <c r="F12" s="45"/>
      <c r="G12" s="45"/>
      <c r="H12" s="45"/>
    </row>
    <row r="13" spans="1:8" ht="73.5" customHeight="1">
      <c r="A13" s="21" t="s">
        <v>405</v>
      </c>
      <c r="B13" s="53" t="s">
        <v>370</v>
      </c>
      <c r="C13" s="54"/>
      <c r="D13" s="54"/>
      <c r="E13" s="54"/>
      <c r="F13" s="54"/>
      <c r="G13" s="54"/>
      <c r="H13" s="54"/>
    </row>
    <row r="14" spans="1:8" ht="21.75" customHeight="1">
      <c r="A14" s="24" t="s">
        <v>406</v>
      </c>
      <c r="B14" s="21" t="s">
        <v>407</v>
      </c>
      <c r="C14" s="21" t="s">
        <v>373</v>
      </c>
      <c r="D14" s="21"/>
      <c r="E14" s="21" t="s">
        <v>374</v>
      </c>
      <c r="F14" s="21"/>
      <c r="G14" s="21" t="s">
        <v>375</v>
      </c>
      <c r="H14" s="21"/>
    </row>
    <row r="15" spans="1:8" ht="21.75" customHeight="1">
      <c r="A15" s="21"/>
      <c r="B15" s="21" t="s">
        <v>408</v>
      </c>
      <c r="C15" s="21" t="s">
        <v>377</v>
      </c>
      <c r="D15" s="21"/>
      <c r="E15" s="46" t="s">
        <v>378</v>
      </c>
      <c r="F15" s="55"/>
      <c r="G15" s="55"/>
      <c r="H15" s="55"/>
    </row>
    <row r="16" spans="1:8" ht="21.75" customHeight="1">
      <c r="A16" s="21"/>
      <c r="B16" s="21"/>
      <c r="C16" s="21"/>
      <c r="D16" s="21"/>
      <c r="E16" s="46" t="s">
        <v>379</v>
      </c>
      <c r="F16" s="55"/>
      <c r="G16" s="55"/>
      <c r="H16" s="55"/>
    </row>
    <row r="17" spans="1:8" ht="21.75" customHeight="1">
      <c r="A17" s="21"/>
      <c r="B17" s="21"/>
      <c r="C17" s="21"/>
      <c r="D17" s="21"/>
      <c r="E17" s="46" t="s">
        <v>380</v>
      </c>
      <c r="F17" s="55"/>
      <c r="G17" s="55"/>
      <c r="H17" s="55"/>
    </row>
    <row r="18" spans="1:8" ht="21.75" customHeight="1">
      <c r="A18" s="21"/>
      <c r="B18" s="21"/>
      <c r="C18" s="24" t="s">
        <v>381</v>
      </c>
      <c r="D18" s="24"/>
      <c r="E18" s="46" t="s">
        <v>378</v>
      </c>
      <c r="F18" s="55"/>
      <c r="G18" s="55"/>
      <c r="H18" s="55"/>
    </row>
    <row r="19" spans="1:8" ht="21.75" customHeight="1">
      <c r="A19" s="21"/>
      <c r="B19" s="21"/>
      <c r="C19" s="24"/>
      <c r="D19" s="24"/>
      <c r="E19" s="46" t="s">
        <v>379</v>
      </c>
      <c r="F19" s="55"/>
      <c r="G19" s="56"/>
      <c r="H19" s="56"/>
    </row>
    <row r="20" spans="1:8" ht="21.75" customHeight="1">
      <c r="A20" s="21"/>
      <c r="B20" s="21"/>
      <c r="C20" s="24"/>
      <c r="D20" s="24"/>
      <c r="E20" s="46" t="s">
        <v>380</v>
      </c>
      <c r="F20" s="57"/>
      <c r="G20" s="55"/>
      <c r="H20" s="55"/>
    </row>
    <row r="21" spans="1:8" ht="21.75" customHeight="1">
      <c r="A21" s="21"/>
      <c r="B21" s="21"/>
      <c r="C21" s="24" t="s">
        <v>382</v>
      </c>
      <c r="D21" s="24"/>
      <c r="E21" s="46" t="s">
        <v>378</v>
      </c>
      <c r="F21" s="57"/>
      <c r="G21" s="55"/>
      <c r="H21" s="55"/>
    </row>
    <row r="22" spans="1:8" ht="21.75" customHeight="1">
      <c r="A22" s="21"/>
      <c r="B22" s="21"/>
      <c r="C22" s="24"/>
      <c r="D22" s="24"/>
      <c r="E22" s="46" t="s">
        <v>379</v>
      </c>
      <c r="F22" s="55"/>
      <c r="G22" s="58"/>
      <c r="H22" s="58"/>
    </row>
    <row r="23" spans="1:8" ht="21.75" customHeight="1">
      <c r="A23" s="21"/>
      <c r="B23" s="21"/>
      <c r="C23" s="24"/>
      <c r="D23" s="24"/>
      <c r="E23" s="46" t="s">
        <v>380</v>
      </c>
      <c r="F23" s="55"/>
      <c r="G23" s="55"/>
      <c r="H23" s="55"/>
    </row>
    <row r="24" spans="1:8" ht="21.75" customHeight="1">
      <c r="A24" s="21"/>
      <c r="B24" s="21"/>
      <c r="C24" s="24" t="s">
        <v>383</v>
      </c>
      <c r="D24" s="24"/>
      <c r="E24" s="46" t="s">
        <v>378</v>
      </c>
      <c r="F24" s="55"/>
      <c r="G24" s="55"/>
      <c r="H24" s="55"/>
    </row>
    <row r="25" spans="1:8" ht="21.75" customHeight="1">
      <c r="A25" s="21"/>
      <c r="B25" s="21"/>
      <c r="C25" s="24"/>
      <c r="D25" s="24"/>
      <c r="E25" s="46" t="s">
        <v>379</v>
      </c>
      <c r="F25" s="55"/>
      <c r="G25" s="55"/>
      <c r="H25" s="55"/>
    </row>
    <row r="26" spans="1:8" ht="21.75" customHeight="1">
      <c r="A26" s="21"/>
      <c r="B26" s="21"/>
      <c r="C26" s="24"/>
      <c r="D26" s="24"/>
      <c r="E26" s="46" t="s">
        <v>380</v>
      </c>
      <c r="F26" s="55"/>
      <c r="G26" s="55"/>
      <c r="H26" s="55"/>
    </row>
    <row r="27" spans="1:8" ht="21.75" customHeight="1">
      <c r="A27" s="21"/>
      <c r="B27" s="21"/>
      <c r="C27" s="24" t="s">
        <v>384</v>
      </c>
      <c r="D27" s="24"/>
      <c r="E27" s="55"/>
      <c r="F27" s="55"/>
      <c r="G27" s="55"/>
      <c r="H27" s="55"/>
    </row>
    <row r="28" spans="1:8" ht="21.75" customHeight="1">
      <c r="A28" s="21"/>
      <c r="B28" s="21" t="s">
        <v>409</v>
      </c>
      <c r="C28" s="24" t="s">
        <v>386</v>
      </c>
      <c r="D28" s="24"/>
      <c r="E28" s="46" t="s">
        <v>378</v>
      </c>
      <c r="F28" s="55"/>
      <c r="G28" s="55"/>
      <c r="H28" s="55"/>
    </row>
    <row r="29" spans="1:8" ht="21.75" customHeight="1">
      <c r="A29" s="21"/>
      <c r="B29" s="21"/>
      <c r="C29" s="24"/>
      <c r="D29" s="24"/>
      <c r="E29" s="46" t="s">
        <v>379</v>
      </c>
      <c r="F29" s="55"/>
      <c r="G29" s="55"/>
      <c r="H29" s="55"/>
    </row>
    <row r="30" spans="1:8" ht="21.75" customHeight="1">
      <c r="A30" s="21"/>
      <c r="B30" s="21"/>
      <c r="C30" s="24"/>
      <c r="D30" s="24"/>
      <c r="E30" s="46" t="s">
        <v>380</v>
      </c>
      <c r="F30" s="55"/>
      <c r="G30" s="55"/>
      <c r="H30" s="55"/>
    </row>
    <row r="31" spans="1:8" ht="21.75" customHeight="1">
      <c r="A31" s="21"/>
      <c r="B31" s="21"/>
      <c r="C31" s="24" t="s">
        <v>387</v>
      </c>
      <c r="D31" s="24"/>
      <c r="E31" s="46" t="s">
        <v>378</v>
      </c>
      <c r="F31" s="55"/>
      <c r="G31" s="55"/>
      <c r="H31" s="55"/>
    </row>
    <row r="32" spans="1:8" ht="21.75" customHeight="1">
      <c r="A32" s="21"/>
      <c r="B32" s="21"/>
      <c r="C32" s="24"/>
      <c r="D32" s="24"/>
      <c r="E32" s="46" t="s">
        <v>379</v>
      </c>
      <c r="F32" s="55"/>
      <c r="G32" s="55"/>
      <c r="H32" s="55"/>
    </row>
    <row r="33" spans="1:8" ht="21.75" customHeight="1">
      <c r="A33" s="21"/>
      <c r="B33" s="21"/>
      <c r="C33" s="24"/>
      <c r="D33" s="24"/>
      <c r="E33" s="46" t="s">
        <v>380</v>
      </c>
      <c r="F33" s="55"/>
      <c r="G33" s="55"/>
      <c r="H33" s="55"/>
    </row>
    <row r="34" spans="1:8" ht="21.75" customHeight="1">
      <c r="A34" s="21"/>
      <c r="B34" s="21"/>
      <c r="C34" s="24" t="s">
        <v>388</v>
      </c>
      <c r="D34" s="24"/>
      <c r="E34" s="46" t="s">
        <v>378</v>
      </c>
      <c r="F34" s="55"/>
      <c r="G34" s="55"/>
      <c r="H34" s="55"/>
    </row>
    <row r="35" spans="1:8" ht="21.75" customHeight="1">
      <c r="A35" s="21"/>
      <c r="B35" s="21"/>
      <c r="C35" s="24"/>
      <c r="D35" s="24"/>
      <c r="E35" s="46" t="s">
        <v>379</v>
      </c>
      <c r="F35" s="55"/>
      <c r="G35" s="55"/>
      <c r="H35" s="55"/>
    </row>
    <row r="36" spans="1:8" ht="21.75" customHeight="1">
      <c r="A36" s="21"/>
      <c r="B36" s="21"/>
      <c r="C36" s="24"/>
      <c r="D36" s="24"/>
      <c r="E36" s="46" t="s">
        <v>380</v>
      </c>
      <c r="F36" s="55"/>
      <c r="G36" s="55"/>
      <c r="H36" s="55"/>
    </row>
    <row r="37" spans="1:8" ht="21.75" customHeight="1">
      <c r="A37" s="21"/>
      <c r="B37" s="21"/>
      <c r="C37" s="24" t="s">
        <v>389</v>
      </c>
      <c r="D37" s="24"/>
      <c r="E37" s="46" t="s">
        <v>378</v>
      </c>
      <c r="F37" s="55"/>
      <c r="G37" s="55"/>
      <c r="H37" s="55"/>
    </row>
    <row r="38" spans="1:8" ht="21.75" customHeight="1">
      <c r="A38" s="21"/>
      <c r="B38" s="21"/>
      <c r="C38" s="24"/>
      <c r="D38" s="24"/>
      <c r="E38" s="46" t="s">
        <v>379</v>
      </c>
      <c r="F38" s="55"/>
      <c r="G38" s="55"/>
      <c r="H38" s="55"/>
    </row>
    <row r="39" spans="1:8" ht="21.75" customHeight="1">
      <c r="A39" s="21"/>
      <c r="B39" s="21"/>
      <c r="C39" s="24"/>
      <c r="D39" s="24"/>
      <c r="E39" s="46" t="s">
        <v>380</v>
      </c>
      <c r="F39" s="55"/>
      <c r="G39" s="55"/>
      <c r="H39" s="55"/>
    </row>
    <row r="40" spans="1:8" ht="21.75" customHeight="1">
      <c r="A40" s="21"/>
      <c r="B40" s="21"/>
      <c r="C40" s="24" t="s">
        <v>384</v>
      </c>
      <c r="D40" s="24"/>
      <c r="E40" s="55"/>
      <c r="F40" s="55"/>
      <c r="G40" s="55"/>
      <c r="H40" s="55"/>
    </row>
    <row r="41" spans="1:8" ht="21.75" customHeight="1">
      <c r="A41" s="21"/>
      <c r="B41" s="24" t="s">
        <v>410</v>
      </c>
      <c r="C41" s="24" t="s">
        <v>391</v>
      </c>
      <c r="D41" s="24"/>
      <c r="E41" s="46" t="s">
        <v>378</v>
      </c>
      <c r="F41" s="55"/>
      <c r="G41" s="55"/>
      <c r="H41" s="55"/>
    </row>
    <row r="42" spans="1:8" ht="21.75" customHeight="1">
      <c r="A42" s="21"/>
      <c r="B42" s="24"/>
      <c r="C42" s="24"/>
      <c r="D42" s="24"/>
      <c r="E42" s="46" t="s">
        <v>379</v>
      </c>
      <c r="F42" s="55"/>
      <c r="G42" s="55"/>
      <c r="H42" s="55"/>
    </row>
    <row r="43" spans="1:8" ht="21.75" customHeight="1">
      <c r="A43" s="21"/>
      <c r="B43" s="24"/>
      <c r="C43" s="24"/>
      <c r="D43" s="24"/>
      <c r="E43" s="46" t="s">
        <v>380</v>
      </c>
      <c r="F43" s="55"/>
      <c r="G43" s="55"/>
      <c r="H43" s="55"/>
    </row>
    <row r="44" spans="1:8" ht="21.75" customHeight="1">
      <c r="A44" s="21"/>
      <c r="B44" s="24"/>
      <c r="C44" s="24" t="s">
        <v>384</v>
      </c>
      <c r="D44" s="24"/>
      <c r="E44" s="55"/>
      <c r="F44" s="55"/>
      <c r="G44" s="55"/>
      <c r="H44" s="55"/>
    </row>
    <row r="45" spans="1:8" s="51" customFormat="1" ht="24" customHeight="1">
      <c r="A45" s="47" t="s">
        <v>411</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358</v>
      </c>
      <c r="B5" s="20"/>
      <c r="C5" s="20"/>
      <c r="D5" s="21"/>
      <c r="E5" s="21"/>
      <c r="F5" s="21"/>
      <c r="G5" s="21"/>
      <c r="H5" s="21"/>
      <c r="I5" s="21"/>
    </row>
    <row r="6" spans="1:9" ht="21.75" customHeight="1">
      <c r="A6" s="22" t="s">
        <v>359</v>
      </c>
      <c r="B6" s="23"/>
      <c r="C6" s="23"/>
      <c r="D6" s="24"/>
      <c r="E6" s="24"/>
      <c r="F6" s="22" t="s">
        <v>360</v>
      </c>
      <c r="G6" s="25"/>
      <c r="H6" s="21"/>
      <c r="I6" s="21"/>
    </row>
    <row r="7" spans="1:9" ht="21.75" customHeight="1">
      <c r="A7" s="26" t="s">
        <v>361</v>
      </c>
      <c r="B7" s="27"/>
      <c r="C7" s="28"/>
      <c r="D7" s="29" t="s">
        <v>362</v>
      </c>
      <c r="E7" s="29"/>
      <c r="F7" s="30" t="s">
        <v>363</v>
      </c>
      <c r="G7" s="31"/>
      <c r="H7" s="32"/>
      <c r="I7" s="48"/>
    </row>
    <row r="8" spans="1:9" ht="21.75" customHeight="1">
      <c r="A8" s="33"/>
      <c r="B8" s="34"/>
      <c r="C8" s="35"/>
      <c r="D8" s="29" t="s">
        <v>364</v>
      </c>
      <c r="E8" s="29"/>
      <c r="F8" s="30" t="s">
        <v>364</v>
      </c>
      <c r="G8" s="31"/>
      <c r="H8" s="32"/>
      <c r="I8" s="48"/>
    </row>
    <row r="9" spans="1:9" ht="21.75" customHeight="1">
      <c r="A9" s="36"/>
      <c r="B9" s="37"/>
      <c r="C9" s="38"/>
      <c r="D9" s="29" t="s">
        <v>365</v>
      </c>
      <c r="E9" s="29"/>
      <c r="F9" s="30" t="s">
        <v>366</v>
      </c>
      <c r="G9" s="31"/>
      <c r="H9" s="32"/>
      <c r="I9" s="48"/>
    </row>
    <row r="10" spans="1:9" ht="21.75" customHeight="1">
      <c r="A10" s="21" t="s">
        <v>367</v>
      </c>
      <c r="B10" s="24" t="s">
        <v>368</v>
      </c>
      <c r="C10" s="24"/>
      <c r="D10" s="24"/>
      <c r="E10" s="24"/>
      <c r="F10" s="22" t="s">
        <v>369</v>
      </c>
      <c r="G10" s="23"/>
      <c r="H10" s="23"/>
      <c r="I10" s="25"/>
    </row>
    <row r="11" spans="1:9" ht="100.5" customHeight="1">
      <c r="A11" s="39"/>
      <c r="B11" s="40" t="s">
        <v>370</v>
      </c>
      <c r="C11" s="40"/>
      <c r="D11" s="40"/>
      <c r="E11" s="40"/>
      <c r="F11" s="41" t="s">
        <v>370</v>
      </c>
      <c r="G11" s="42"/>
      <c r="H11" s="43"/>
      <c r="I11" s="49"/>
    </row>
    <row r="12" spans="1:9" ht="24">
      <c r="A12" s="24" t="s">
        <v>371</v>
      </c>
      <c r="B12" s="44" t="s">
        <v>372</v>
      </c>
      <c r="C12" s="24" t="s">
        <v>373</v>
      </c>
      <c r="D12" s="24" t="s">
        <v>374</v>
      </c>
      <c r="E12" s="24" t="s">
        <v>375</v>
      </c>
      <c r="F12" s="24" t="s">
        <v>373</v>
      </c>
      <c r="G12" s="24" t="s">
        <v>374</v>
      </c>
      <c r="H12" s="24"/>
      <c r="I12" s="24" t="s">
        <v>375</v>
      </c>
    </row>
    <row r="13" spans="1:9" ht="21.75" customHeight="1">
      <c r="A13" s="24"/>
      <c r="B13" s="24" t="s">
        <v>376</v>
      </c>
      <c r="C13" s="24" t="s">
        <v>377</v>
      </c>
      <c r="D13" s="29" t="s">
        <v>378</v>
      </c>
      <c r="E13" s="45"/>
      <c r="F13" s="24" t="s">
        <v>377</v>
      </c>
      <c r="G13" s="46" t="s">
        <v>378</v>
      </c>
      <c r="H13" s="46"/>
      <c r="I13" s="45"/>
    </row>
    <row r="14" spans="1:9" ht="21.75" customHeight="1">
      <c r="A14" s="24"/>
      <c r="B14" s="21"/>
      <c r="C14" s="24"/>
      <c r="D14" s="29" t="s">
        <v>379</v>
      </c>
      <c r="E14" s="45"/>
      <c r="F14" s="24"/>
      <c r="G14" s="46" t="s">
        <v>379</v>
      </c>
      <c r="H14" s="46"/>
      <c r="I14" s="45"/>
    </row>
    <row r="15" spans="1:9" ht="21.75" customHeight="1">
      <c r="A15" s="24"/>
      <c r="B15" s="21"/>
      <c r="C15" s="24"/>
      <c r="D15" s="29" t="s">
        <v>380</v>
      </c>
      <c r="E15" s="45"/>
      <c r="F15" s="24"/>
      <c r="G15" s="46" t="s">
        <v>380</v>
      </c>
      <c r="H15" s="46"/>
      <c r="I15" s="45"/>
    </row>
    <row r="16" spans="1:9" ht="21.75" customHeight="1">
      <c r="A16" s="24"/>
      <c r="B16" s="21"/>
      <c r="C16" s="24" t="s">
        <v>381</v>
      </c>
      <c r="D16" s="29" t="s">
        <v>378</v>
      </c>
      <c r="E16" s="45"/>
      <c r="F16" s="24" t="s">
        <v>381</v>
      </c>
      <c r="G16" s="46" t="s">
        <v>378</v>
      </c>
      <c r="H16" s="46"/>
      <c r="I16" s="45"/>
    </row>
    <row r="17" spans="1:9" ht="21.75" customHeight="1">
      <c r="A17" s="24"/>
      <c r="B17" s="21"/>
      <c r="C17" s="24"/>
      <c r="D17" s="29" t="s">
        <v>379</v>
      </c>
      <c r="E17" s="45"/>
      <c r="F17" s="24"/>
      <c r="G17" s="46" t="s">
        <v>379</v>
      </c>
      <c r="H17" s="46"/>
      <c r="I17" s="45"/>
    </row>
    <row r="18" spans="1:9" ht="21.75" customHeight="1">
      <c r="A18" s="24"/>
      <c r="B18" s="21"/>
      <c r="C18" s="24"/>
      <c r="D18" s="29" t="s">
        <v>380</v>
      </c>
      <c r="E18" s="45"/>
      <c r="F18" s="24"/>
      <c r="G18" s="46" t="s">
        <v>380</v>
      </c>
      <c r="H18" s="46"/>
      <c r="I18" s="45"/>
    </row>
    <row r="19" spans="1:9" ht="21.75" customHeight="1">
      <c r="A19" s="24"/>
      <c r="B19" s="21"/>
      <c r="C19" s="24" t="s">
        <v>382</v>
      </c>
      <c r="D19" s="29" t="s">
        <v>378</v>
      </c>
      <c r="E19" s="45"/>
      <c r="F19" s="24" t="s">
        <v>382</v>
      </c>
      <c r="G19" s="46" t="s">
        <v>378</v>
      </c>
      <c r="H19" s="46"/>
      <c r="I19" s="45"/>
    </row>
    <row r="20" spans="1:9" ht="21.75" customHeight="1">
      <c r="A20" s="24"/>
      <c r="B20" s="21"/>
      <c r="C20" s="24"/>
      <c r="D20" s="29" t="s">
        <v>379</v>
      </c>
      <c r="E20" s="45"/>
      <c r="F20" s="24"/>
      <c r="G20" s="46" t="s">
        <v>379</v>
      </c>
      <c r="H20" s="46"/>
      <c r="I20" s="45"/>
    </row>
    <row r="21" spans="1:9" ht="21.75" customHeight="1">
      <c r="A21" s="24"/>
      <c r="B21" s="21"/>
      <c r="C21" s="24"/>
      <c r="D21" s="29" t="s">
        <v>380</v>
      </c>
      <c r="E21" s="45"/>
      <c r="F21" s="24"/>
      <c r="G21" s="46" t="s">
        <v>380</v>
      </c>
      <c r="H21" s="46"/>
      <c r="I21" s="45"/>
    </row>
    <row r="22" spans="1:9" ht="21.75" customHeight="1">
      <c r="A22" s="24"/>
      <c r="B22" s="21"/>
      <c r="C22" s="24" t="s">
        <v>383</v>
      </c>
      <c r="D22" s="29" t="s">
        <v>378</v>
      </c>
      <c r="E22" s="45"/>
      <c r="F22" s="24" t="s">
        <v>383</v>
      </c>
      <c r="G22" s="46" t="s">
        <v>378</v>
      </c>
      <c r="H22" s="46"/>
      <c r="I22" s="45"/>
    </row>
    <row r="23" spans="1:9" ht="21.75" customHeight="1">
      <c r="A23" s="24"/>
      <c r="B23" s="21"/>
      <c r="C23" s="24"/>
      <c r="D23" s="29" t="s">
        <v>379</v>
      </c>
      <c r="E23" s="45"/>
      <c r="F23" s="24"/>
      <c r="G23" s="46" t="s">
        <v>379</v>
      </c>
      <c r="H23" s="46"/>
      <c r="I23" s="45"/>
    </row>
    <row r="24" spans="1:9" ht="21.75" customHeight="1">
      <c r="A24" s="24"/>
      <c r="B24" s="21"/>
      <c r="C24" s="24"/>
      <c r="D24" s="29" t="s">
        <v>380</v>
      </c>
      <c r="E24" s="45"/>
      <c r="F24" s="24"/>
      <c r="G24" s="46" t="s">
        <v>380</v>
      </c>
      <c r="H24" s="46"/>
      <c r="I24" s="45"/>
    </row>
    <row r="25" spans="1:9" ht="21.75" customHeight="1">
      <c r="A25" s="24"/>
      <c r="B25" s="21"/>
      <c r="C25" s="24" t="s">
        <v>384</v>
      </c>
      <c r="D25" s="45"/>
      <c r="E25" s="24"/>
      <c r="F25" s="24" t="s">
        <v>384</v>
      </c>
      <c r="G25" s="46"/>
      <c r="H25" s="46"/>
      <c r="I25" s="45"/>
    </row>
    <row r="26" spans="1:9" ht="21.75" customHeight="1">
      <c r="A26" s="24"/>
      <c r="B26" s="24" t="s">
        <v>385</v>
      </c>
      <c r="C26" s="24" t="s">
        <v>386</v>
      </c>
      <c r="D26" s="29" t="s">
        <v>378</v>
      </c>
      <c r="E26" s="45"/>
      <c r="F26" s="24" t="s">
        <v>386</v>
      </c>
      <c r="G26" s="46" t="s">
        <v>378</v>
      </c>
      <c r="H26" s="46"/>
      <c r="I26" s="45"/>
    </row>
    <row r="27" spans="1:9" ht="21.75" customHeight="1">
      <c r="A27" s="24"/>
      <c r="B27" s="21"/>
      <c r="C27" s="24"/>
      <c r="D27" s="29" t="s">
        <v>379</v>
      </c>
      <c r="E27" s="45"/>
      <c r="F27" s="24"/>
      <c r="G27" s="46" t="s">
        <v>379</v>
      </c>
      <c r="H27" s="46"/>
      <c r="I27" s="45"/>
    </row>
    <row r="28" spans="1:9" ht="21.75" customHeight="1">
      <c r="A28" s="24"/>
      <c r="B28" s="21"/>
      <c r="C28" s="24"/>
      <c r="D28" s="29" t="s">
        <v>380</v>
      </c>
      <c r="E28" s="45"/>
      <c r="F28" s="24"/>
      <c r="G28" s="46" t="s">
        <v>380</v>
      </c>
      <c r="H28" s="46"/>
      <c r="I28" s="45"/>
    </row>
    <row r="29" spans="1:9" ht="21.75" customHeight="1">
      <c r="A29" s="24"/>
      <c r="B29" s="21"/>
      <c r="C29" s="24" t="s">
        <v>387</v>
      </c>
      <c r="D29" s="29" t="s">
        <v>378</v>
      </c>
      <c r="E29" s="45"/>
      <c r="F29" s="24" t="s">
        <v>387</v>
      </c>
      <c r="G29" s="46" t="s">
        <v>378</v>
      </c>
      <c r="H29" s="46"/>
      <c r="I29" s="45"/>
    </row>
    <row r="30" spans="1:9" ht="21.75" customHeight="1">
      <c r="A30" s="24"/>
      <c r="B30" s="21"/>
      <c r="C30" s="24"/>
      <c r="D30" s="29" t="s">
        <v>379</v>
      </c>
      <c r="E30" s="45"/>
      <c r="F30" s="24"/>
      <c r="G30" s="46" t="s">
        <v>379</v>
      </c>
      <c r="H30" s="46"/>
      <c r="I30" s="45"/>
    </row>
    <row r="31" spans="1:9" ht="21.75" customHeight="1">
      <c r="A31" s="24"/>
      <c r="B31" s="21"/>
      <c r="C31" s="24"/>
      <c r="D31" s="29" t="s">
        <v>380</v>
      </c>
      <c r="E31" s="45"/>
      <c r="F31" s="24"/>
      <c r="G31" s="46" t="s">
        <v>380</v>
      </c>
      <c r="H31" s="46"/>
      <c r="I31" s="45"/>
    </row>
    <row r="32" spans="1:9" ht="21.75" customHeight="1">
      <c r="A32" s="24"/>
      <c r="B32" s="21"/>
      <c r="C32" s="24" t="s">
        <v>388</v>
      </c>
      <c r="D32" s="29" t="s">
        <v>378</v>
      </c>
      <c r="E32" s="45"/>
      <c r="F32" s="24" t="s">
        <v>388</v>
      </c>
      <c r="G32" s="46" t="s">
        <v>378</v>
      </c>
      <c r="H32" s="46"/>
      <c r="I32" s="45"/>
    </row>
    <row r="33" spans="1:9" ht="21.75" customHeight="1">
      <c r="A33" s="24"/>
      <c r="B33" s="21"/>
      <c r="C33" s="24"/>
      <c r="D33" s="29" t="s">
        <v>379</v>
      </c>
      <c r="E33" s="45"/>
      <c r="F33" s="24"/>
      <c r="G33" s="46" t="s">
        <v>379</v>
      </c>
      <c r="H33" s="46"/>
      <c r="I33" s="45"/>
    </row>
    <row r="34" spans="1:9" ht="21.75" customHeight="1">
      <c r="A34" s="24"/>
      <c r="B34" s="21"/>
      <c r="C34" s="24"/>
      <c r="D34" s="29" t="s">
        <v>380</v>
      </c>
      <c r="E34" s="45"/>
      <c r="F34" s="24"/>
      <c r="G34" s="46" t="s">
        <v>380</v>
      </c>
      <c r="H34" s="46"/>
      <c r="I34" s="45"/>
    </row>
    <row r="35" spans="1:9" ht="21.75" customHeight="1">
      <c r="A35" s="24"/>
      <c r="B35" s="21"/>
      <c r="C35" s="24" t="s">
        <v>389</v>
      </c>
      <c r="D35" s="29" t="s">
        <v>378</v>
      </c>
      <c r="E35" s="45"/>
      <c r="F35" s="24" t="s">
        <v>389</v>
      </c>
      <c r="G35" s="46" t="s">
        <v>378</v>
      </c>
      <c r="H35" s="46"/>
      <c r="I35" s="45"/>
    </row>
    <row r="36" spans="1:9" ht="21.75" customHeight="1">
      <c r="A36" s="24"/>
      <c r="B36" s="21"/>
      <c r="C36" s="24"/>
      <c r="D36" s="29" t="s">
        <v>379</v>
      </c>
      <c r="E36" s="45"/>
      <c r="F36" s="24"/>
      <c r="G36" s="46" t="s">
        <v>379</v>
      </c>
      <c r="H36" s="46"/>
      <c r="I36" s="45"/>
    </row>
    <row r="37" spans="1:9" ht="21.75" customHeight="1">
      <c r="A37" s="24"/>
      <c r="B37" s="21"/>
      <c r="C37" s="24"/>
      <c r="D37" s="29" t="s">
        <v>380</v>
      </c>
      <c r="E37" s="45"/>
      <c r="F37" s="24"/>
      <c r="G37" s="46" t="s">
        <v>380</v>
      </c>
      <c r="H37" s="46"/>
      <c r="I37" s="45"/>
    </row>
    <row r="38" spans="1:9" ht="21.75" customHeight="1">
      <c r="A38" s="24"/>
      <c r="B38" s="21"/>
      <c r="C38" s="24" t="s">
        <v>384</v>
      </c>
      <c r="D38" s="45"/>
      <c r="E38" s="45"/>
      <c r="F38" s="24" t="s">
        <v>384</v>
      </c>
      <c r="G38" s="46"/>
      <c r="H38" s="46"/>
      <c r="I38" s="45"/>
    </row>
    <row r="39" spans="1:9" ht="21.75" customHeight="1">
      <c r="A39" s="24"/>
      <c r="B39" s="24" t="s">
        <v>390</v>
      </c>
      <c r="C39" s="24" t="s">
        <v>391</v>
      </c>
      <c r="D39" s="29" t="s">
        <v>378</v>
      </c>
      <c r="E39" s="21"/>
      <c r="F39" s="24" t="s">
        <v>391</v>
      </c>
      <c r="G39" s="46" t="s">
        <v>378</v>
      </c>
      <c r="H39" s="46"/>
      <c r="I39" s="45"/>
    </row>
    <row r="40" spans="1:9" ht="21.75" customHeight="1">
      <c r="A40" s="24"/>
      <c r="B40" s="24"/>
      <c r="C40" s="24"/>
      <c r="D40" s="29" t="s">
        <v>379</v>
      </c>
      <c r="E40" s="24"/>
      <c r="F40" s="24"/>
      <c r="G40" s="46" t="s">
        <v>379</v>
      </c>
      <c r="H40" s="46"/>
      <c r="I40" s="45"/>
    </row>
    <row r="41" spans="1:9" ht="21.75" customHeight="1">
      <c r="A41" s="24"/>
      <c r="B41" s="24"/>
      <c r="C41" s="24"/>
      <c r="D41" s="29" t="s">
        <v>380</v>
      </c>
      <c r="E41" s="24"/>
      <c r="F41" s="24"/>
      <c r="G41" s="46" t="s">
        <v>380</v>
      </c>
      <c r="H41" s="46"/>
      <c r="I41" s="45"/>
    </row>
    <row r="42" spans="1:9" ht="21.75" customHeight="1">
      <c r="A42" s="24"/>
      <c r="B42" s="24"/>
      <c r="C42" s="24" t="s">
        <v>384</v>
      </c>
      <c r="D42" s="45"/>
      <c r="E42" s="24"/>
      <c r="F42" s="24" t="s">
        <v>384</v>
      </c>
      <c r="G42" s="46"/>
      <c r="H42" s="46"/>
      <c r="I42" s="45"/>
    </row>
    <row r="43" spans="1:9" ht="21" customHeight="1">
      <c r="A43" s="47" t="s">
        <v>412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K6" sqref="K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413</v>
      </c>
      <c r="C3" s="7" t="s">
        <v>414</v>
      </c>
      <c r="D3" s="7"/>
      <c r="E3" s="7" t="s">
        <v>415</v>
      </c>
      <c r="F3" s="7"/>
      <c r="G3" s="7" t="s">
        <v>416</v>
      </c>
      <c r="H3" s="7" t="s">
        <v>417</v>
      </c>
      <c r="I3" s="7"/>
      <c r="J3" s="7"/>
      <c r="K3" s="7"/>
      <c r="L3" s="7" t="s">
        <v>418</v>
      </c>
      <c r="M3" s="7"/>
      <c r="N3" s="7"/>
      <c r="O3" s="7"/>
    </row>
    <row r="4" spans="1:15" s="1" customFormat="1" ht="31.5" customHeight="1">
      <c r="A4" s="7"/>
      <c r="B4" s="7"/>
      <c r="C4" s="7" t="s">
        <v>419</v>
      </c>
      <c r="D4" s="7" t="s">
        <v>420</v>
      </c>
      <c r="E4" s="7" t="s">
        <v>419</v>
      </c>
      <c r="F4" s="7" t="s">
        <v>420</v>
      </c>
      <c r="G4" s="7"/>
      <c r="H4" s="7" t="s">
        <v>421</v>
      </c>
      <c r="I4" s="7" t="s">
        <v>422</v>
      </c>
      <c r="J4" s="7" t="s">
        <v>423</v>
      </c>
      <c r="K4" s="7" t="s">
        <v>424</v>
      </c>
      <c r="L4" s="7" t="s">
        <v>421</v>
      </c>
      <c r="M4" s="7" t="s">
        <v>422</v>
      </c>
      <c r="N4" s="7" t="s">
        <v>423</v>
      </c>
      <c r="O4" s="7" t="s">
        <v>424</v>
      </c>
    </row>
    <row r="5" spans="1:15" s="1" customFormat="1" ht="19.5" customHeight="1">
      <c r="A5" s="7">
        <v>1</v>
      </c>
      <c r="B5" s="7" t="s">
        <v>425</v>
      </c>
      <c r="C5" s="7">
        <v>48</v>
      </c>
      <c r="D5" s="7">
        <v>27</v>
      </c>
      <c r="E5" s="7">
        <v>38</v>
      </c>
      <c r="F5" s="7">
        <v>27</v>
      </c>
      <c r="G5" s="7">
        <v>23</v>
      </c>
      <c r="H5" s="7">
        <v>6</v>
      </c>
      <c r="I5" s="10">
        <v>110.5</v>
      </c>
      <c r="J5" s="7">
        <v>258</v>
      </c>
      <c r="K5" s="10">
        <v>236.5</v>
      </c>
      <c r="L5" s="7">
        <v>2</v>
      </c>
      <c r="M5" s="7">
        <v>38</v>
      </c>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48</v>
      </c>
      <c r="D19" s="7">
        <f aca="true" t="shared" si="0" ref="D19:O19">SUM(D5:D18)</f>
        <v>27</v>
      </c>
      <c r="E19" s="7">
        <f t="shared" si="0"/>
        <v>38</v>
      </c>
      <c r="F19" s="7">
        <f t="shared" si="0"/>
        <v>27</v>
      </c>
      <c r="G19" s="7">
        <f t="shared" si="0"/>
        <v>23</v>
      </c>
      <c r="H19" s="7">
        <f t="shared" si="0"/>
        <v>6</v>
      </c>
      <c r="I19" s="7">
        <f t="shared" si="0"/>
        <v>110.5</v>
      </c>
      <c r="J19" s="7">
        <f t="shared" si="0"/>
        <v>258</v>
      </c>
      <c r="K19" s="7">
        <f t="shared" si="0"/>
        <v>236.5</v>
      </c>
      <c r="L19" s="7">
        <f t="shared" si="0"/>
        <v>2</v>
      </c>
      <c r="M19" s="7">
        <f t="shared" si="0"/>
        <v>38</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17" t="s">
        <v>5</v>
      </c>
      <c r="B1" s="217"/>
      <c r="C1" s="217"/>
      <c r="D1" s="217"/>
      <c r="E1" s="217"/>
      <c r="F1" s="217"/>
      <c r="G1" s="217"/>
      <c r="H1" s="217"/>
      <c r="I1" s="217"/>
      <c r="J1" s="217"/>
      <c r="K1" s="217"/>
      <c r="L1" s="217"/>
    </row>
    <row r="2" spans="1:12" s="215" customFormat="1" ht="24.75" customHeight="1">
      <c r="A2" s="218" t="s">
        <v>6</v>
      </c>
      <c r="B2" s="219" t="s">
        <v>7</v>
      </c>
      <c r="C2" s="220"/>
      <c r="D2" s="220"/>
      <c r="E2" s="220"/>
      <c r="F2" s="220"/>
      <c r="G2" s="220"/>
      <c r="H2" s="220"/>
      <c r="I2" s="220"/>
      <c r="J2" s="224"/>
      <c r="K2" s="218" t="s">
        <v>8</v>
      </c>
      <c r="L2" s="218" t="s">
        <v>9</v>
      </c>
    </row>
    <row r="3" spans="1:12" s="216" customFormat="1" ht="24.75" customHeight="1">
      <c r="A3" s="221" t="s">
        <v>10</v>
      </c>
      <c r="B3" s="222" t="s">
        <v>11</v>
      </c>
      <c r="C3" s="222"/>
      <c r="D3" s="222"/>
      <c r="E3" s="222"/>
      <c r="F3" s="222"/>
      <c r="G3" s="222"/>
      <c r="H3" s="222"/>
      <c r="I3" s="222"/>
      <c r="J3" s="222"/>
      <c r="K3" s="221" t="s">
        <v>12</v>
      </c>
      <c r="L3" s="221"/>
    </row>
    <row r="4" spans="1:12" s="216" customFormat="1" ht="24.75" customHeight="1">
      <c r="A4" s="221" t="s">
        <v>13</v>
      </c>
      <c r="B4" s="222" t="s">
        <v>14</v>
      </c>
      <c r="C4" s="222"/>
      <c r="D4" s="222"/>
      <c r="E4" s="222"/>
      <c r="F4" s="222"/>
      <c r="G4" s="222"/>
      <c r="H4" s="222"/>
      <c r="I4" s="222"/>
      <c r="J4" s="222"/>
      <c r="K4" s="221" t="s">
        <v>12</v>
      </c>
      <c r="L4" s="225"/>
    </row>
    <row r="5" spans="1:12" s="216" customFormat="1" ht="24.75" customHeight="1">
      <c r="A5" s="221" t="s">
        <v>15</v>
      </c>
      <c r="B5" s="222" t="s">
        <v>16</v>
      </c>
      <c r="C5" s="222"/>
      <c r="D5" s="222"/>
      <c r="E5" s="222"/>
      <c r="F5" s="222"/>
      <c r="G5" s="222"/>
      <c r="H5" s="222"/>
      <c r="I5" s="222"/>
      <c r="J5" s="222"/>
      <c r="K5" s="221" t="s">
        <v>12</v>
      </c>
      <c r="L5" s="225"/>
    </row>
    <row r="6" spans="1:12" s="216" customFormat="1" ht="24.75" customHeight="1">
      <c r="A6" s="221" t="s">
        <v>17</v>
      </c>
      <c r="B6" s="222" t="s">
        <v>18</v>
      </c>
      <c r="C6" s="222"/>
      <c r="D6" s="222"/>
      <c r="E6" s="222"/>
      <c r="F6" s="222"/>
      <c r="G6" s="222"/>
      <c r="H6" s="222"/>
      <c r="I6" s="222"/>
      <c r="J6" s="222"/>
      <c r="K6" s="221" t="s">
        <v>12</v>
      </c>
      <c r="L6" s="222"/>
    </row>
    <row r="7" spans="1:12" s="216" customFormat="1" ht="24.75" customHeight="1">
      <c r="A7" s="221" t="s">
        <v>19</v>
      </c>
      <c r="B7" s="222" t="s">
        <v>20</v>
      </c>
      <c r="C7" s="222"/>
      <c r="D7" s="222"/>
      <c r="E7" s="222"/>
      <c r="F7" s="222"/>
      <c r="G7" s="222"/>
      <c r="H7" s="222"/>
      <c r="I7" s="222"/>
      <c r="J7" s="222"/>
      <c r="K7" s="221" t="s">
        <v>12</v>
      </c>
      <c r="L7" s="226"/>
    </row>
    <row r="8" spans="1:12" s="216" customFormat="1" ht="24.75" customHeight="1">
      <c r="A8" s="221" t="s">
        <v>21</v>
      </c>
      <c r="B8" s="222" t="s">
        <v>22</v>
      </c>
      <c r="C8" s="222"/>
      <c r="D8" s="222"/>
      <c r="E8" s="222"/>
      <c r="F8" s="222"/>
      <c r="G8" s="222"/>
      <c r="H8" s="222"/>
      <c r="I8" s="222"/>
      <c r="J8" s="222"/>
      <c r="K8" s="221" t="s">
        <v>12</v>
      </c>
      <c r="L8" s="226"/>
    </row>
    <row r="9" spans="1:12" s="216" customFormat="1" ht="24.75" customHeight="1">
      <c r="A9" s="221" t="s">
        <v>23</v>
      </c>
      <c r="B9" s="222" t="s">
        <v>24</v>
      </c>
      <c r="C9" s="222"/>
      <c r="D9" s="222"/>
      <c r="E9" s="222"/>
      <c r="F9" s="222"/>
      <c r="G9" s="222"/>
      <c r="H9" s="222"/>
      <c r="I9" s="222"/>
      <c r="J9" s="222"/>
      <c r="K9" s="221" t="s">
        <v>12</v>
      </c>
      <c r="L9" s="226"/>
    </row>
    <row r="10" spans="1:12" s="216" customFormat="1" ht="24.75" customHeight="1">
      <c r="A10" s="221" t="s">
        <v>25</v>
      </c>
      <c r="B10" s="222" t="s">
        <v>26</v>
      </c>
      <c r="C10" s="222"/>
      <c r="D10" s="222"/>
      <c r="E10" s="222"/>
      <c r="F10" s="222"/>
      <c r="G10" s="222"/>
      <c r="H10" s="222"/>
      <c r="I10" s="222"/>
      <c r="J10" s="222"/>
      <c r="K10" s="221" t="s">
        <v>12</v>
      </c>
      <c r="L10" s="226"/>
    </row>
    <row r="11" spans="1:12" s="216" customFormat="1" ht="24.75" customHeight="1">
      <c r="A11" s="221" t="s">
        <v>27</v>
      </c>
      <c r="B11" s="222" t="s">
        <v>28</v>
      </c>
      <c r="C11" s="222"/>
      <c r="D11" s="222"/>
      <c r="E11" s="222"/>
      <c r="F11" s="222"/>
      <c r="G11" s="222"/>
      <c r="H11" s="222"/>
      <c r="I11" s="222"/>
      <c r="J11" s="222"/>
      <c r="K11" s="221" t="s">
        <v>29</v>
      </c>
      <c r="L11" s="222" t="s">
        <v>30</v>
      </c>
    </row>
    <row r="12" spans="1:12" s="216" customFormat="1" ht="24.75" customHeight="1">
      <c r="A12" s="221" t="s">
        <v>31</v>
      </c>
      <c r="B12" s="222" t="s">
        <v>32</v>
      </c>
      <c r="C12" s="222"/>
      <c r="D12" s="222"/>
      <c r="E12" s="222"/>
      <c r="F12" s="222"/>
      <c r="G12" s="222"/>
      <c r="H12" s="222"/>
      <c r="I12" s="222"/>
      <c r="J12" s="222"/>
      <c r="K12" s="221" t="s">
        <v>12</v>
      </c>
      <c r="L12" s="221"/>
    </row>
    <row r="13" spans="1:12" s="216" customFormat="1" ht="24.75" customHeight="1">
      <c r="A13" s="221" t="s">
        <v>33</v>
      </c>
      <c r="B13" s="222" t="s">
        <v>34</v>
      </c>
      <c r="C13" s="222"/>
      <c r="D13" s="222"/>
      <c r="E13" s="222"/>
      <c r="F13" s="222"/>
      <c r="G13" s="222"/>
      <c r="H13" s="222"/>
      <c r="I13" s="222"/>
      <c r="J13" s="222"/>
      <c r="K13" s="221" t="s">
        <v>12</v>
      </c>
      <c r="L13" s="221"/>
    </row>
    <row r="14" spans="1:12" s="216" customFormat="1" ht="24.75" customHeight="1">
      <c r="A14" s="221" t="s">
        <v>35</v>
      </c>
      <c r="B14" s="223" t="s">
        <v>36</v>
      </c>
      <c r="C14" s="223"/>
      <c r="D14" s="223"/>
      <c r="E14" s="223"/>
      <c r="F14" s="223"/>
      <c r="G14" s="223"/>
      <c r="H14" s="223"/>
      <c r="I14" s="223"/>
      <c r="J14" s="223"/>
      <c r="K14" s="221" t="s">
        <v>12</v>
      </c>
      <c r="L14" s="227"/>
    </row>
    <row r="15" spans="1:12" ht="24.75" customHeight="1">
      <c r="A15" s="221" t="s">
        <v>37</v>
      </c>
      <c r="B15" s="222" t="s">
        <v>38</v>
      </c>
      <c r="C15" s="222"/>
      <c r="D15" s="222"/>
      <c r="E15" s="222"/>
      <c r="F15" s="222"/>
      <c r="G15" s="222"/>
      <c r="H15" s="222"/>
      <c r="I15" s="222"/>
      <c r="J15" s="222"/>
      <c r="K15" s="221" t="s">
        <v>29</v>
      </c>
      <c r="L15" s="222" t="s">
        <v>39</v>
      </c>
    </row>
    <row r="16" spans="1:12" ht="24.75" customHeight="1">
      <c r="A16" s="221" t="s">
        <v>40</v>
      </c>
      <c r="B16" s="222" t="s">
        <v>41</v>
      </c>
      <c r="C16" s="222"/>
      <c r="D16" s="222"/>
      <c r="E16" s="222"/>
      <c r="F16" s="222"/>
      <c r="G16" s="222"/>
      <c r="H16" s="222"/>
      <c r="I16" s="222"/>
      <c r="J16" s="222"/>
      <c r="K16" s="221" t="s">
        <v>29</v>
      </c>
      <c r="L16" s="222" t="s">
        <v>39</v>
      </c>
    </row>
    <row r="17" spans="1:12" ht="24.75" customHeight="1">
      <c r="A17" s="221" t="s">
        <v>42</v>
      </c>
      <c r="B17" s="222" t="s">
        <v>43</v>
      </c>
      <c r="C17" s="222"/>
      <c r="D17" s="222"/>
      <c r="E17" s="222"/>
      <c r="F17" s="222"/>
      <c r="G17" s="222"/>
      <c r="H17" s="222"/>
      <c r="I17" s="222"/>
      <c r="J17" s="222"/>
      <c r="K17" s="221" t="s">
        <v>29</v>
      </c>
      <c r="L17" s="222" t="s">
        <v>39</v>
      </c>
    </row>
    <row r="18" spans="1:12" ht="24.75" customHeight="1">
      <c r="A18" s="221" t="s">
        <v>44</v>
      </c>
      <c r="B18" s="222" t="s">
        <v>45</v>
      </c>
      <c r="C18" s="222"/>
      <c r="D18" s="222"/>
      <c r="E18" s="222"/>
      <c r="F18" s="222"/>
      <c r="G18" s="222"/>
      <c r="H18" s="222"/>
      <c r="I18" s="222"/>
      <c r="J18" s="222"/>
      <c r="K18" s="221" t="s">
        <v>12</v>
      </c>
      <c r="L18" s="228"/>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4">
      <selection activeCell="F20" sqref="F20"/>
    </sheetView>
  </sheetViews>
  <sheetFormatPr defaultColWidth="9.16015625" defaultRowHeight="12.75" customHeight="1"/>
  <cols>
    <col min="1" max="1" width="40.5" style="0" customWidth="1"/>
    <col min="2" max="2" width="23.33203125" style="205" customWidth="1"/>
    <col min="3" max="3" width="41" style="0" customWidth="1"/>
    <col min="4" max="4" width="28.66015625" style="205" customWidth="1"/>
    <col min="5" max="5" width="43" style="0" customWidth="1"/>
    <col min="6" max="6" width="24.16015625" style="206" customWidth="1"/>
  </cols>
  <sheetData>
    <row r="1" spans="1:6" ht="13.5" customHeight="1">
      <c r="A1" s="121" t="s">
        <v>10</v>
      </c>
      <c r="B1" s="128"/>
      <c r="C1" s="122"/>
      <c r="D1" s="128"/>
      <c r="E1" s="122"/>
      <c r="F1" s="207"/>
    </row>
    <row r="2" spans="1:6" ht="16.5" customHeight="1">
      <c r="A2" s="208" t="s">
        <v>11</v>
      </c>
      <c r="B2" s="208"/>
      <c r="C2" s="208"/>
      <c r="D2" s="208"/>
      <c r="E2" s="208"/>
      <c r="F2" s="208"/>
    </row>
    <row r="3" spans="1:6" ht="15" customHeight="1">
      <c r="A3" s="126"/>
      <c r="B3" s="126"/>
      <c r="C3" s="127"/>
      <c r="D3" s="209"/>
      <c r="E3" s="128"/>
      <c r="F3" s="128" t="s">
        <v>46</v>
      </c>
    </row>
    <row r="4" spans="1:6" ht="18.75" customHeight="1">
      <c r="A4" s="129" t="s">
        <v>47</v>
      </c>
      <c r="B4" s="129"/>
      <c r="C4" s="129" t="s">
        <v>48</v>
      </c>
      <c r="D4" s="129"/>
      <c r="E4" s="129"/>
      <c r="F4" s="129"/>
    </row>
    <row r="5" spans="1:6" ht="18.75" customHeight="1">
      <c r="A5" s="129" t="s">
        <v>49</v>
      </c>
      <c r="B5" s="129" t="s">
        <v>50</v>
      </c>
      <c r="C5" s="129" t="s">
        <v>51</v>
      </c>
      <c r="D5" s="130" t="s">
        <v>50</v>
      </c>
      <c r="E5" s="129" t="s">
        <v>52</v>
      </c>
      <c r="F5" s="129" t="s">
        <v>50</v>
      </c>
    </row>
    <row r="6" spans="1:6" ht="18.75" customHeight="1">
      <c r="A6" s="188" t="s">
        <v>53</v>
      </c>
      <c r="B6" s="136">
        <f>B7+B12+B13+B15+B16+B17</f>
        <v>4495.32</v>
      </c>
      <c r="C6" s="188" t="s">
        <v>53</v>
      </c>
      <c r="D6" s="136">
        <f>SUM(D7:D34)</f>
        <v>4495.32</v>
      </c>
      <c r="E6" s="138" t="s">
        <v>53</v>
      </c>
      <c r="F6" s="136">
        <f>F7+F12+F23+F24+F25</f>
        <v>4495.32</v>
      </c>
    </row>
    <row r="7" spans="1:6" ht="18.75" customHeight="1">
      <c r="A7" s="131" t="s">
        <v>54</v>
      </c>
      <c r="B7" s="136">
        <f>B8+B10+B11</f>
        <v>4495.32</v>
      </c>
      <c r="C7" s="190" t="s">
        <v>55</v>
      </c>
      <c r="D7" s="139">
        <v>2003.03</v>
      </c>
      <c r="E7" s="138" t="s">
        <v>56</v>
      </c>
      <c r="F7" s="136">
        <f>SUM(F8:F11)</f>
        <v>873.28</v>
      </c>
    </row>
    <row r="8" spans="1:8" ht="18.75" customHeight="1">
      <c r="A8" s="131" t="s">
        <v>57</v>
      </c>
      <c r="B8" s="139">
        <v>4495.32</v>
      </c>
      <c r="C8" s="190" t="s">
        <v>58</v>
      </c>
      <c r="D8" s="139"/>
      <c r="E8" s="138" t="s">
        <v>59</v>
      </c>
      <c r="F8" s="139">
        <v>619.04</v>
      </c>
      <c r="H8" s="59"/>
    </row>
    <row r="9" spans="1:6" ht="18.75" customHeight="1">
      <c r="A9" s="191" t="s">
        <v>60</v>
      </c>
      <c r="B9" s="139">
        <v>3622.04</v>
      </c>
      <c r="C9" s="190" t="s">
        <v>61</v>
      </c>
      <c r="D9" s="139"/>
      <c r="E9" s="138" t="s">
        <v>62</v>
      </c>
      <c r="F9" s="139">
        <v>193.11</v>
      </c>
    </row>
    <row r="10" spans="1:6" ht="18.75" customHeight="1">
      <c r="A10" s="131" t="s">
        <v>63</v>
      </c>
      <c r="B10" s="139"/>
      <c r="C10" s="190" t="s">
        <v>64</v>
      </c>
      <c r="D10" s="139"/>
      <c r="E10" s="138" t="s">
        <v>65</v>
      </c>
      <c r="F10" s="139">
        <v>61.13</v>
      </c>
    </row>
    <row r="11" spans="1:6" ht="18.75" customHeight="1">
      <c r="A11" s="131" t="s">
        <v>66</v>
      </c>
      <c r="B11" s="139"/>
      <c r="C11" s="190" t="s">
        <v>67</v>
      </c>
      <c r="D11" s="139"/>
      <c r="E11" s="138" t="s">
        <v>68</v>
      </c>
      <c r="F11" s="139"/>
    </row>
    <row r="12" spans="1:6" ht="18.75" customHeight="1">
      <c r="A12" s="131" t="s">
        <v>69</v>
      </c>
      <c r="B12" s="139"/>
      <c r="C12" s="190" t="s">
        <v>70</v>
      </c>
      <c r="D12" s="139"/>
      <c r="E12" s="138" t="s">
        <v>71</v>
      </c>
      <c r="F12" s="136">
        <f>SUM(F13:F22)</f>
        <v>3622.04</v>
      </c>
    </row>
    <row r="13" spans="1:6" ht="18.75" customHeight="1">
      <c r="A13" s="131" t="s">
        <v>72</v>
      </c>
      <c r="B13" s="139"/>
      <c r="C13" s="190" t="s">
        <v>73</v>
      </c>
      <c r="D13" s="139">
        <v>338.03</v>
      </c>
      <c r="E13" s="138" t="s">
        <v>59</v>
      </c>
      <c r="F13" s="139"/>
    </row>
    <row r="14" spans="1:6" ht="18.75" customHeight="1">
      <c r="A14" s="131" t="s">
        <v>74</v>
      </c>
      <c r="B14" s="139"/>
      <c r="C14" s="190" t="s">
        <v>75</v>
      </c>
      <c r="D14" s="139"/>
      <c r="E14" s="138" t="s">
        <v>62</v>
      </c>
      <c r="F14" s="134">
        <v>2300.04</v>
      </c>
    </row>
    <row r="15" spans="1:6" ht="18.75" customHeight="1">
      <c r="A15" s="131" t="s">
        <v>76</v>
      </c>
      <c r="B15" s="139"/>
      <c r="C15" s="190" t="s">
        <v>77</v>
      </c>
      <c r="D15" s="139"/>
      <c r="E15" s="138" t="s">
        <v>78</v>
      </c>
      <c r="F15" s="134"/>
    </row>
    <row r="16" spans="1:6" ht="18.75" customHeight="1">
      <c r="A16" s="193" t="s">
        <v>79</v>
      </c>
      <c r="B16" s="139"/>
      <c r="C16" s="190" t="s">
        <v>80</v>
      </c>
      <c r="D16" s="139"/>
      <c r="E16" s="138" t="s">
        <v>81</v>
      </c>
      <c r="F16" s="134"/>
    </row>
    <row r="17" spans="1:6" ht="18.75" customHeight="1">
      <c r="A17" s="193" t="s">
        <v>82</v>
      </c>
      <c r="B17" s="139"/>
      <c r="C17" s="190" t="s">
        <v>83</v>
      </c>
      <c r="D17" s="139"/>
      <c r="E17" s="138" t="s">
        <v>84</v>
      </c>
      <c r="F17" s="134"/>
    </row>
    <row r="18" spans="1:6" ht="18.75" customHeight="1">
      <c r="A18" s="193"/>
      <c r="B18" s="210"/>
      <c r="C18" s="190" t="s">
        <v>85</v>
      </c>
      <c r="D18" s="139">
        <v>569.11</v>
      </c>
      <c r="E18" s="138" t="s">
        <v>86</v>
      </c>
      <c r="F18" s="134">
        <v>1322</v>
      </c>
    </row>
    <row r="19" spans="1:6" ht="18.75" customHeight="1">
      <c r="A19" s="140"/>
      <c r="B19" s="211"/>
      <c r="C19" s="190" t="s">
        <v>87</v>
      </c>
      <c r="D19" s="139">
        <v>1286</v>
      </c>
      <c r="E19" s="138" t="s">
        <v>88</v>
      </c>
      <c r="F19" s="139"/>
    </row>
    <row r="20" spans="1:6" ht="18.75" customHeight="1">
      <c r="A20" s="140"/>
      <c r="B20" s="210"/>
      <c r="C20" s="190" t="s">
        <v>89</v>
      </c>
      <c r="D20" s="139">
        <v>199.15</v>
      </c>
      <c r="E20" s="138" t="s">
        <v>90</v>
      </c>
      <c r="F20" s="139"/>
    </row>
    <row r="21" spans="1:6" ht="18.75" customHeight="1">
      <c r="A21" s="74"/>
      <c r="B21" s="210"/>
      <c r="C21" s="190" t="s">
        <v>91</v>
      </c>
      <c r="D21" s="139"/>
      <c r="E21" s="138" t="s">
        <v>92</v>
      </c>
      <c r="F21" s="139"/>
    </row>
    <row r="22" spans="1:6" ht="18.75" customHeight="1">
      <c r="A22" s="75"/>
      <c r="B22" s="210"/>
      <c r="C22" s="190" t="s">
        <v>93</v>
      </c>
      <c r="D22" s="139">
        <v>100</v>
      </c>
      <c r="E22" s="138" t="s">
        <v>94</v>
      </c>
      <c r="F22" s="139"/>
    </row>
    <row r="23" spans="1:6" ht="18.75" customHeight="1">
      <c r="A23" s="195"/>
      <c r="B23" s="210"/>
      <c r="C23" s="190" t="s">
        <v>95</v>
      </c>
      <c r="D23" s="139"/>
      <c r="E23" s="142" t="s">
        <v>96</v>
      </c>
      <c r="F23" s="139"/>
    </row>
    <row r="24" spans="1:6" ht="18.75" customHeight="1">
      <c r="A24" s="195"/>
      <c r="B24" s="210"/>
      <c r="C24" s="190" t="s">
        <v>97</v>
      </c>
      <c r="D24" s="139"/>
      <c r="E24" s="142" t="s">
        <v>98</v>
      </c>
      <c r="F24" s="139"/>
    </row>
    <row r="25" spans="1:7" ht="18.75" customHeight="1">
      <c r="A25" s="195"/>
      <c r="B25" s="210"/>
      <c r="C25" s="190" t="s">
        <v>99</v>
      </c>
      <c r="D25" s="139"/>
      <c r="E25" s="142" t="s">
        <v>100</v>
      </c>
      <c r="F25" s="139"/>
      <c r="G25" s="59"/>
    </row>
    <row r="26" spans="1:8" ht="18.75" customHeight="1">
      <c r="A26" s="195"/>
      <c r="B26" s="210"/>
      <c r="C26" s="190" t="s">
        <v>101</v>
      </c>
      <c r="D26" s="139"/>
      <c r="E26" s="142"/>
      <c r="F26" s="139"/>
      <c r="G26" s="59"/>
      <c r="H26" s="59"/>
    </row>
    <row r="27" spans="1:8" ht="18.75" customHeight="1">
      <c r="A27" s="75"/>
      <c r="B27" s="211"/>
      <c r="C27" s="190" t="s">
        <v>102</v>
      </c>
      <c r="D27" s="139"/>
      <c r="E27" s="138"/>
      <c r="F27" s="139"/>
      <c r="G27" s="59"/>
      <c r="H27" s="59"/>
    </row>
    <row r="28" spans="1:8" ht="18.75" customHeight="1">
      <c r="A28" s="195"/>
      <c r="B28" s="210"/>
      <c r="C28" s="190" t="s">
        <v>103</v>
      </c>
      <c r="D28" s="139"/>
      <c r="E28" s="138"/>
      <c r="F28" s="139"/>
      <c r="G28" s="59"/>
      <c r="H28" s="59"/>
    </row>
    <row r="29" spans="1:8" ht="18.75" customHeight="1">
      <c r="A29" s="75"/>
      <c r="B29" s="211"/>
      <c r="C29" s="190" t="s">
        <v>104</v>
      </c>
      <c r="D29" s="139"/>
      <c r="E29" s="138"/>
      <c r="F29" s="139"/>
      <c r="G29" s="59"/>
      <c r="H29" s="59"/>
    </row>
    <row r="30" spans="1:7" ht="18.75" customHeight="1">
      <c r="A30" s="75"/>
      <c r="B30" s="210"/>
      <c r="C30" s="190" t="s">
        <v>105</v>
      </c>
      <c r="D30" s="139"/>
      <c r="E30" s="138"/>
      <c r="F30" s="139"/>
      <c r="G30" s="59"/>
    </row>
    <row r="31" spans="1:7" ht="18.75" customHeight="1">
      <c r="A31" s="75"/>
      <c r="B31" s="210"/>
      <c r="C31" s="190" t="s">
        <v>106</v>
      </c>
      <c r="D31" s="139"/>
      <c r="E31" s="138"/>
      <c r="F31" s="139"/>
      <c r="G31" s="59"/>
    </row>
    <row r="32" spans="1:7" ht="18.75" customHeight="1">
      <c r="A32" s="75"/>
      <c r="B32" s="210"/>
      <c r="C32" s="190" t="s">
        <v>107</v>
      </c>
      <c r="D32" s="139"/>
      <c r="E32" s="138"/>
      <c r="F32" s="139"/>
      <c r="G32" s="59"/>
    </row>
    <row r="33" spans="1:8" ht="18.75" customHeight="1">
      <c r="A33" s="75"/>
      <c r="B33" s="210"/>
      <c r="C33" s="190" t="s">
        <v>108</v>
      </c>
      <c r="D33" s="139"/>
      <c r="E33" s="138"/>
      <c r="F33" s="139"/>
      <c r="G33" s="59"/>
      <c r="H33" s="59"/>
    </row>
    <row r="34" spans="1:7" ht="18.75" customHeight="1">
      <c r="A34" s="74"/>
      <c r="B34" s="210"/>
      <c r="C34" s="190" t="s">
        <v>109</v>
      </c>
      <c r="D34" s="139"/>
      <c r="E34" s="138"/>
      <c r="F34" s="139"/>
      <c r="G34" s="59"/>
    </row>
    <row r="35" spans="1:6" ht="18.75" customHeight="1">
      <c r="A35" s="75"/>
      <c r="B35" s="210"/>
      <c r="C35" s="135"/>
      <c r="D35" s="139"/>
      <c r="E35" s="138"/>
      <c r="F35" s="139"/>
    </row>
    <row r="36" spans="1:6" ht="18.75" customHeight="1">
      <c r="A36" s="75"/>
      <c r="B36" s="210"/>
      <c r="C36" s="133"/>
      <c r="D36" s="212"/>
      <c r="E36" s="138"/>
      <c r="F36" s="139"/>
    </row>
    <row r="37" spans="1:6" ht="18.75" customHeight="1">
      <c r="A37" s="75"/>
      <c r="B37" s="210"/>
      <c r="C37" s="133"/>
      <c r="D37" s="212"/>
      <c r="E37" s="138"/>
      <c r="F37" s="144"/>
    </row>
    <row r="38" spans="1:6" ht="18.75" customHeight="1">
      <c r="A38" s="130" t="s">
        <v>110</v>
      </c>
      <c r="B38" s="145">
        <f>SUM(B6,B18)</f>
        <v>4495.32</v>
      </c>
      <c r="C38" s="130" t="s">
        <v>111</v>
      </c>
      <c r="D38" s="145">
        <f>SUM(D6,D35)</f>
        <v>4495.32</v>
      </c>
      <c r="E38" s="130" t="s">
        <v>111</v>
      </c>
      <c r="F38" s="147">
        <f>SUM(F6,F26)</f>
        <v>4495.32</v>
      </c>
    </row>
    <row r="39" spans="1:6" ht="18.75" customHeight="1">
      <c r="A39" s="194" t="s">
        <v>112</v>
      </c>
      <c r="B39" s="210"/>
      <c r="C39" s="193" t="s">
        <v>113</v>
      </c>
      <c r="D39" s="212">
        <f>SUM(B45)-SUM(D38)-SUM(D40)</f>
        <v>0</v>
      </c>
      <c r="E39" s="193" t="s">
        <v>113</v>
      </c>
      <c r="F39" s="144">
        <f>D39</f>
        <v>0</v>
      </c>
    </row>
    <row r="40" spans="1:6" ht="18.75" customHeight="1">
      <c r="A40" s="194" t="s">
        <v>114</v>
      </c>
      <c r="B40" s="210"/>
      <c r="C40" s="135" t="s">
        <v>115</v>
      </c>
      <c r="D40" s="139"/>
      <c r="E40" s="135" t="s">
        <v>115</v>
      </c>
      <c r="F40" s="139"/>
    </row>
    <row r="41" spans="1:6" ht="18.75" customHeight="1">
      <c r="A41" s="194" t="s">
        <v>116</v>
      </c>
      <c r="B41" s="213"/>
      <c r="C41" s="199"/>
      <c r="D41" s="212"/>
      <c r="E41" s="75"/>
      <c r="F41" s="212"/>
    </row>
    <row r="42" spans="1:6" ht="18.75" customHeight="1">
      <c r="A42" s="194" t="s">
        <v>117</v>
      </c>
      <c r="B42" s="210"/>
      <c r="C42" s="199"/>
      <c r="D42" s="212"/>
      <c r="E42" s="74"/>
      <c r="F42" s="212"/>
    </row>
    <row r="43" spans="1:6" ht="18.75" customHeight="1">
      <c r="A43" s="194" t="s">
        <v>118</v>
      </c>
      <c r="B43" s="210"/>
      <c r="C43" s="199"/>
      <c r="D43" s="214"/>
      <c r="E43" s="75"/>
      <c r="F43" s="212"/>
    </row>
    <row r="44" spans="1:6" ht="18.75" customHeight="1">
      <c r="A44" s="75"/>
      <c r="B44" s="210"/>
      <c r="C44" s="74"/>
      <c r="D44" s="214"/>
      <c r="E44" s="74"/>
      <c r="F44" s="214"/>
    </row>
    <row r="45" spans="1:6" ht="18.75" customHeight="1">
      <c r="A45" s="129" t="s">
        <v>119</v>
      </c>
      <c r="B45" s="145">
        <f>SUM(B38,B39,B40)</f>
        <v>4495.32</v>
      </c>
      <c r="C45" s="201" t="s">
        <v>120</v>
      </c>
      <c r="D45" s="146">
        <f>SUM(D38,D39,D40)</f>
        <v>4495.32</v>
      </c>
      <c r="E45" s="129" t="s">
        <v>120</v>
      </c>
      <c r="F45" s="147">
        <f>SUM(F38,F39,F40)</f>
        <v>4495.32</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202" t="s">
        <v>14</v>
      </c>
      <c r="B2" s="202"/>
      <c r="C2" s="202"/>
      <c r="D2" s="202"/>
      <c r="E2" s="202"/>
      <c r="F2" s="202"/>
      <c r="G2" s="202"/>
      <c r="H2" s="202"/>
      <c r="I2" s="202"/>
      <c r="J2" s="202"/>
      <c r="K2" s="202"/>
      <c r="L2" s="202"/>
      <c r="M2" s="202"/>
      <c r="N2" s="202"/>
      <c r="O2" s="202"/>
      <c r="P2" s="95"/>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0">
        <v>99700805</v>
      </c>
      <c r="B8" s="70" t="s">
        <v>137</v>
      </c>
      <c r="C8" s="73">
        <f>D8+O8</f>
        <v>4495.32</v>
      </c>
      <c r="D8" s="73">
        <f>E8+SUM(G8:N8)</f>
        <v>4495.32</v>
      </c>
      <c r="E8" s="139">
        <v>4495.32</v>
      </c>
      <c r="F8" s="139">
        <v>3622.04</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204"/>
      <c r="K10" s="204"/>
      <c r="L10" s="204"/>
      <c r="M10" s="204"/>
      <c r="N10" s="72"/>
      <c r="O10" s="72"/>
    </row>
    <row r="11" spans="1:15" s="4" customFormat="1" ht="18" customHeight="1">
      <c r="A11" s="72"/>
      <c r="B11" s="204"/>
      <c r="C11" s="204"/>
      <c r="D11" s="72"/>
      <c r="E11" s="72"/>
      <c r="F11" s="72"/>
      <c r="G11" s="72"/>
      <c r="H11" s="204"/>
      <c r="I11" s="204"/>
      <c r="J11" s="204"/>
      <c r="K11" s="204"/>
      <c r="L11" s="204"/>
      <c r="M11" s="204"/>
      <c r="N11" s="72"/>
      <c r="O11" s="72"/>
    </row>
    <row r="12" spans="1:15" s="4" customFormat="1" ht="18" customHeight="1">
      <c r="A12" s="72"/>
      <c r="B12" s="72"/>
      <c r="C12" s="72"/>
      <c r="D12" s="72"/>
      <c r="E12" s="72"/>
      <c r="F12" s="72"/>
      <c r="G12" s="72"/>
      <c r="H12" s="204"/>
      <c r="I12" s="204"/>
      <c r="J12" s="204"/>
      <c r="K12" s="204"/>
      <c r="L12" s="204"/>
      <c r="M12" s="204"/>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202" t="s">
        <v>16</v>
      </c>
      <c r="B2" s="202"/>
      <c r="C2" s="202"/>
      <c r="D2" s="202"/>
      <c r="E2" s="202"/>
      <c r="F2" s="202"/>
      <c r="G2" s="202"/>
      <c r="H2" s="202"/>
      <c r="I2" s="202"/>
      <c r="J2" s="202"/>
      <c r="K2" s="202"/>
      <c r="L2" s="202"/>
      <c r="M2" s="202"/>
      <c r="N2" s="95"/>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70">
        <v>99700805</v>
      </c>
      <c r="B8" s="70" t="s">
        <v>137</v>
      </c>
      <c r="C8" s="203">
        <f>D8</f>
        <v>4495.32</v>
      </c>
      <c r="D8" s="203">
        <f>E8+SUM(G8:M8)</f>
        <v>4495.32</v>
      </c>
      <c r="E8" s="139">
        <v>4495.32</v>
      </c>
      <c r="F8" s="139">
        <v>3622.04</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4" sqref="F14:F1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21" t="s">
        <v>17</v>
      </c>
      <c r="B1" s="122"/>
      <c r="C1" s="122"/>
      <c r="D1" s="122"/>
      <c r="E1" s="122"/>
      <c r="F1" s="123"/>
    </row>
    <row r="2" spans="1:6" ht="15.75" customHeight="1">
      <c r="A2" s="124" t="s">
        <v>140</v>
      </c>
      <c r="B2" s="125"/>
      <c r="C2" s="125"/>
      <c r="D2" s="125"/>
      <c r="E2" s="125"/>
      <c r="F2" s="125"/>
    </row>
    <row r="3" spans="1:6" ht="15" customHeight="1">
      <c r="A3" s="126"/>
      <c r="B3" s="126"/>
      <c r="C3" s="127"/>
      <c r="D3" s="127"/>
      <c r="E3" s="128"/>
      <c r="F3" s="187" t="s">
        <v>46</v>
      </c>
    </row>
    <row r="4" spans="1:6" ht="17.25" customHeight="1">
      <c r="A4" s="129" t="s">
        <v>47</v>
      </c>
      <c r="B4" s="129"/>
      <c r="C4" s="129" t="s">
        <v>48</v>
      </c>
      <c r="D4" s="129"/>
      <c r="E4" s="129"/>
      <c r="F4" s="129"/>
    </row>
    <row r="5" spans="1:6" ht="17.25" customHeight="1">
      <c r="A5" s="129" t="s">
        <v>49</v>
      </c>
      <c r="B5" s="129" t="s">
        <v>50</v>
      </c>
      <c r="C5" s="129" t="s">
        <v>51</v>
      </c>
      <c r="D5" s="130" t="s">
        <v>50</v>
      </c>
      <c r="E5" s="129" t="s">
        <v>52</v>
      </c>
      <c r="F5" s="129" t="s">
        <v>50</v>
      </c>
    </row>
    <row r="6" spans="1:6" ht="17.25" customHeight="1">
      <c r="A6" s="188" t="s">
        <v>141</v>
      </c>
      <c r="B6" s="189">
        <f>B7+B9+B10</f>
        <v>4495.32</v>
      </c>
      <c r="C6" s="188" t="s">
        <v>141</v>
      </c>
      <c r="D6" s="134">
        <f>D7+D13+D18+D19+D20+D22</f>
        <v>4495.32</v>
      </c>
      <c r="E6" s="138" t="s">
        <v>141</v>
      </c>
      <c r="F6" s="136">
        <f>F7+F12+F23+F24+F25</f>
        <v>4495.32</v>
      </c>
    </row>
    <row r="7" spans="1:6" ht="17.25" customHeight="1">
      <c r="A7" s="131" t="s">
        <v>142</v>
      </c>
      <c r="B7" s="139">
        <v>4495.32</v>
      </c>
      <c r="C7" s="190" t="s">
        <v>55</v>
      </c>
      <c r="D7" s="139">
        <v>2003.03</v>
      </c>
      <c r="E7" s="138" t="s">
        <v>56</v>
      </c>
      <c r="F7" s="136">
        <f>SUM(F8:F11)</f>
        <v>873.28</v>
      </c>
    </row>
    <row r="8" spans="1:8" ht="17.25" customHeight="1">
      <c r="A8" s="191" t="s">
        <v>143</v>
      </c>
      <c r="B8" s="139">
        <v>3622.04</v>
      </c>
      <c r="C8" s="190" t="s">
        <v>58</v>
      </c>
      <c r="D8" s="139"/>
      <c r="E8" s="138" t="s">
        <v>59</v>
      </c>
      <c r="F8" s="139">
        <v>619.04</v>
      </c>
      <c r="H8" s="59"/>
    </row>
    <row r="9" spans="1:6" ht="17.25" customHeight="1">
      <c r="A9" s="131" t="s">
        <v>144</v>
      </c>
      <c r="B9" s="134"/>
      <c r="C9" s="190" t="s">
        <v>61</v>
      </c>
      <c r="D9" s="139"/>
      <c r="E9" s="138" t="s">
        <v>62</v>
      </c>
      <c r="F9" s="139">
        <v>193.11</v>
      </c>
    </row>
    <row r="10" spans="1:6" ht="17.25" customHeight="1">
      <c r="A10" s="131" t="s">
        <v>145</v>
      </c>
      <c r="B10" s="134"/>
      <c r="C10" s="190" t="s">
        <v>64</v>
      </c>
      <c r="D10" s="139"/>
      <c r="E10" s="138" t="s">
        <v>65</v>
      </c>
      <c r="F10" s="139">
        <v>61.13</v>
      </c>
    </row>
    <row r="11" spans="1:6" ht="17.25" customHeight="1">
      <c r="A11" s="131"/>
      <c r="B11" s="134"/>
      <c r="C11" s="190" t="s">
        <v>67</v>
      </c>
      <c r="D11" s="139"/>
      <c r="E11" s="138" t="s">
        <v>68</v>
      </c>
      <c r="F11" s="134"/>
    </row>
    <row r="12" spans="1:6" ht="17.25" customHeight="1">
      <c r="A12" s="131"/>
      <c r="B12" s="134"/>
      <c r="C12" s="190" t="s">
        <v>70</v>
      </c>
      <c r="D12" s="139"/>
      <c r="E12" s="138" t="s">
        <v>71</v>
      </c>
      <c r="F12" s="136">
        <f>SUM(F13:F22)</f>
        <v>3622.04</v>
      </c>
    </row>
    <row r="13" spans="1:6" ht="17.25" customHeight="1">
      <c r="A13" s="131"/>
      <c r="B13" s="134"/>
      <c r="C13" s="190" t="s">
        <v>73</v>
      </c>
      <c r="D13" s="139">
        <v>338.03</v>
      </c>
      <c r="E13" s="192" t="s">
        <v>59</v>
      </c>
      <c r="F13" s="134"/>
    </row>
    <row r="14" spans="1:6" ht="17.25" customHeight="1">
      <c r="A14" s="131"/>
      <c r="B14" s="134"/>
      <c r="C14" s="190" t="s">
        <v>75</v>
      </c>
      <c r="D14" s="139"/>
      <c r="E14" s="192" t="s">
        <v>62</v>
      </c>
      <c r="F14" s="134">
        <v>2300.04</v>
      </c>
    </row>
    <row r="15" spans="1:6" ht="17.25" customHeight="1">
      <c r="A15" s="193"/>
      <c r="B15" s="134"/>
      <c r="C15" s="190" t="s">
        <v>77</v>
      </c>
      <c r="D15" s="139"/>
      <c r="E15" s="192" t="s">
        <v>78</v>
      </c>
      <c r="F15" s="134"/>
    </row>
    <row r="16" spans="1:6" ht="17.25" customHeight="1">
      <c r="A16" s="193"/>
      <c r="B16" s="134"/>
      <c r="C16" s="190" t="s">
        <v>80</v>
      </c>
      <c r="D16" s="139"/>
      <c r="E16" s="192" t="s">
        <v>81</v>
      </c>
      <c r="F16" s="134"/>
    </row>
    <row r="17" spans="1:6" ht="17.25" customHeight="1">
      <c r="A17" s="193"/>
      <c r="B17" s="134"/>
      <c r="C17" s="190" t="s">
        <v>83</v>
      </c>
      <c r="D17" s="139"/>
      <c r="E17" s="192" t="s">
        <v>84</v>
      </c>
      <c r="F17" s="134"/>
    </row>
    <row r="18" spans="1:6" ht="17.25" customHeight="1">
      <c r="A18" s="193"/>
      <c r="B18" s="132"/>
      <c r="C18" s="190" t="s">
        <v>85</v>
      </c>
      <c r="D18" s="139">
        <v>569.11</v>
      </c>
      <c r="E18" s="192" t="s">
        <v>86</v>
      </c>
      <c r="F18" s="134">
        <v>1322</v>
      </c>
    </row>
    <row r="19" spans="1:6" ht="17.25" customHeight="1">
      <c r="A19" s="140"/>
      <c r="B19" s="141"/>
      <c r="C19" s="190" t="s">
        <v>87</v>
      </c>
      <c r="D19" s="139">
        <v>1286</v>
      </c>
      <c r="E19" s="192" t="s">
        <v>88</v>
      </c>
      <c r="F19" s="134"/>
    </row>
    <row r="20" spans="1:6" ht="17.25" customHeight="1">
      <c r="A20" s="140"/>
      <c r="B20" s="132"/>
      <c r="C20" s="190" t="s">
        <v>89</v>
      </c>
      <c r="D20" s="139">
        <v>199.15</v>
      </c>
      <c r="E20" s="192" t="s">
        <v>90</v>
      </c>
      <c r="F20" s="134"/>
    </row>
    <row r="21" spans="1:6" ht="17.25" customHeight="1">
      <c r="A21" s="74"/>
      <c r="B21" s="132"/>
      <c r="C21" s="190" t="s">
        <v>91</v>
      </c>
      <c r="D21" s="139"/>
      <c r="E21" s="192" t="s">
        <v>92</v>
      </c>
      <c r="F21" s="134"/>
    </row>
    <row r="22" spans="1:6" ht="17.25" customHeight="1">
      <c r="A22" s="75"/>
      <c r="B22" s="132"/>
      <c r="C22" s="190" t="s">
        <v>93</v>
      </c>
      <c r="D22" s="139">
        <v>100</v>
      </c>
      <c r="E22" s="194" t="s">
        <v>94</v>
      </c>
      <c r="F22" s="134"/>
    </row>
    <row r="23" spans="1:6" ht="17.25" customHeight="1">
      <c r="A23" s="195"/>
      <c r="B23" s="132"/>
      <c r="C23" s="190" t="s">
        <v>95</v>
      </c>
      <c r="D23" s="134"/>
      <c r="E23" s="142" t="s">
        <v>96</v>
      </c>
      <c r="F23" s="134"/>
    </row>
    <row r="24" spans="1:6" ht="17.25" customHeight="1">
      <c r="A24" s="195"/>
      <c r="B24" s="132"/>
      <c r="C24" s="190" t="s">
        <v>97</v>
      </c>
      <c r="D24" s="134"/>
      <c r="E24" s="142" t="s">
        <v>98</v>
      </c>
      <c r="F24" s="134"/>
    </row>
    <row r="25" spans="1:7" ht="17.25" customHeight="1">
      <c r="A25" s="195"/>
      <c r="B25" s="132"/>
      <c r="C25" s="190" t="s">
        <v>99</v>
      </c>
      <c r="D25" s="134"/>
      <c r="E25" s="142" t="s">
        <v>100</v>
      </c>
      <c r="F25" s="134"/>
      <c r="G25" s="59"/>
    </row>
    <row r="26" spans="1:8" ht="17.25" customHeight="1">
      <c r="A26" s="195"/>
      <c r="B26" s="132"/>
      <c r="C26" s="190" t="s">
        <v>101</v>
      </c>
      <c r="D26" s="134"/>
      <c r="E26" s="138"/>
      <c r="F26" s="134"/>
      <c r="G26" s="59"/>
      <c r="H26" s="59"/>
    </row>
    <row r="27" spans="1:8" ht="17.25" customHeight="1">
      <c r="A27" s="75"/>
      <c r="B27" s="141"/>
      <c r="C27" s="190" t="s">
        <v>102</v>
      </c>
      <c r="D27" s="134"/>
      <c r="E27" s="138"/>
      <c r="F27" s="134"/>
      <c r="G27" s="59"/>
      <c r="H27" s="59"/>
    </row>
    <row r="28" spans="1:8" ht="17.25" customHeight="1">
      <c r="A28" s="195"/>
      <c r="B28" s="132"/>
      <c r="C28" s="190" t="s">
        <v>103</v>
      </c>
      <c r="D28" s="134"/>
      <c r="E28" s="138"/>
      <c r="F28" s="134"/>
      <c r="G28" s="59"/>
      <c r="H28" s="59"/>
    </row>
    <row r="29" spans="1:8" ht="17.25" customHeight="1">
      <c r="A29" s="75"/>
      <c r="B29" s="141"/>
      <c r="C29" s="190" t="s">
        <v>104</v>
      </c>
      <c r="D29" s="134"/>
      <c r="E29" s="138"/>
      <c r="F29" s="134"/>
      <c r="G29" s="59"/>
      <c r="H29" s="59"/>
    </row>
    <row r="30" spans="1:7" ht="17.25" customHeight="1">
      <c r="A30" s="75"/>
      <c r="B30" s="132"/>
      <c r="C30" s="190" t="s">
        <v>105</v>
      </c>
      <c r="D30" s="134"/>
      <c r="E30" s="138"/>
      <c r="F30" s="134"/>
      <c r="G30" s="59"/>
    </row>
    <row r="31" spans="1:6" ht="17.25" customHeight="1">
      <c r="A31" s="75"/>
      <c r="B31" s="132"/>
      <c r="C31" s="190" t="s">
        <v>106</v>
      </c>
      <c r="D31" s="134"/>
      <c r="E31" s="138"/>
      <c r="F31" s="134"/>
    </row>
    <row r="32" spans="1:6" ht="17.25" customHeight="1">
      <c r="A32" s="75"/>
      <c r="B32" s="132"/>
      <c r="C32" s="190" t="s">
        <v>107</v>
      </c>
      <c r="D32" s="134"/>
      <c r="E32" s="138"/>
      <c r="F32" s="134"/>
    </row>
    <row r="33" spans="1:8" ht="17.25" customHeight="1">
      <c r="A33" s="75"/>
      <c r="B33" s="132"/>
      <c r="C33" s="190" t="s">
        <v>108</v>
      </c>
      <c r="D33" s="134"/>
      <c r="E33" s="138"/>
      <c r="F33" s="134"/>
      <c r="G33" s="59"/>
      <c r="H33" s="59"/>
    </row>
    <row r="34" spans="1:6" ht="17.25" customHeight="1">
      <c r="A34" s="74"/>
      <c r="B34" s="132"/>
      <c r="C34" s="190" t="s">
        <v>109</v>
      </c>
      <c r="D34" s="134"/>
      <c r="E34" s="138"/>
      <c r="F34" s="134"/>
    </row>
    <row r="35" spans="1:6" ht="17.25" customHeight="1">
      <c r="A35" s="75"/>
      <c r="B35" s="132"/>
      <c r="C35" s="133"/>
      <c r="D35" s="143"/>
      <c r="E35" s="131"/>
      <c r="F35" s="196"/>
    </row>
    <row r="36" spans="1:6" ht="17.25" customHeight="1">
      <c r="A36" s="130" t="s">
        <v>110</v>
      </c>
      <c r="B36" s="145">
        <f>B6</f>
        <v>4495.32</v>
      </c>
      <c r="C36" s="130" t="s">
        <v>111</v>
      </c>
      <c r="D36" s="146">
        <f>D6</f>
        <v>4495.32</v>
      </c>
      <c r="E36" s="130" t="s">
        <v>111</v>
      </c>
      <c r="F36" s="197">
        <f>SUM(F6)</f>
        <v>4495.32</v>
      </c>
    </row>
    <row r="37" spans="1:6" ht="17.25" customHeight="1">
      <c r="A37" s="190" t="s">
        <v>116</v>
      </c>
      <c r="B37" s="198">
        <f>B38+B39</f>
        <v>0</v>
      </c>
      <c r="C37" s="193" t="s">
        <v>113</v>
      </c>
      <c r="D37" s="143">
        <f>SUM(B41)-SUM(D36)</f>
        <v>0</v>
      </c>
      <c r="E37" s="193" t="s">
        <v>113</v>
      </c>
      <c r="F37" s="196">
        <f>D37</f>
        <v>0</v>
      </c>
    </row>
    <row r="38" spans="1:6" ht="17.25" customHeight="1">
      <c r="A38" s="190" t="s">
        <v>117</v>
      </c>
      <c r="B38" s="132"/>
      <c r="C38" s="140"/>
      <c r="D38" s="134"/>
      <c r="E38" s="140"/>
      <c r="F38" s="134"/>
    </row>
    <row r="39" spans="1:6" ht="17.25" customHeight="1">
      <c r="A39" s="190" t="s">
        <v>146</v>
      </c>
      <c r="B39" s="132"/>
      <c r="C39" s="199"/>
      <c r="D39" s="200"/>
      <c r="E39" s="75"/>
      <c r="F39" s="143"/>
    </row>
    <row r="40" spans="1:6" ht="17.25" customHeight="1">
      <c r="A40" s="75"/>
      <c r="B40" s="132"/>
      <c r="C40" s="74"/>
      <c r="D40" s="200"/>
      <c r="E40" s="74"/>
      <c r="F40" s="200"/>
    </row>
    <row r="41" spans="1:6" ht="17.25" customHeight="1">
      <c r="A41" s="129" t="s">
        <v>119</v>
      </c>
      <c r="B41" s="145">
        <f>B36+B37</f>
        <v>4495.32</v>
      </c>
      <c r="C41" s="201" t="s">
        <v>120</v>
      </c>
      <c r="D41" s="146">
        <f>D37+D36</f>
        <v>4495.32</v>
      </c>
      <c r="E41" s="129" t="s">
        <v>120</v>
      </c>
      <c r="F41" s="136">
        <f>F36+F37</f>
        <v>4495.32</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topLeftCell="A1">
      <selection activeCell="J12" sqref="J12"/>
    </sheetView>
  </sheetViews>
  <sheetFormatPr defaultColWidth="9.16015625" defaultRowHeight="24" customHeight="1"/>
  <cols>
    <col min="1" max="1" width="21.33203125" style="159" customWidth="1"/>
    <col min="2" max="2" width="57.83203125" style="159" customWidth="1"/>
    <col min="3" max="5" width="21.33203125" style="159" customWidth="1"/>
    <col min="6" max="6" width="19.33203125" style="159" customWidth="1"/>
    <col min="7" max="7" width="21.33203125" style="159" customWidth="1"/>
    <col min="8" max="16384" width="9.16015625" style="159" customWidth="1"/>
  </cols>
  <sheetData>
    <row r="1" ht="24" customHeight="1">
      <c r="A1" s="167" t="s">
        <v>19</v>
      </c>
    </row>
    <row r="2" spans="1:7" ht="24" customHeight="1">
      <c r="A2" s="61" t="s">
        <v>20</v>
      </c>
      <c r="B2" s="61"/>
      <c r="C2" s="61"/>
      <c r="D2" s="61"/>
      <c r="E2" s="61"/>
      <c r="F2" s="61"/>
      <c r="G2" s="61"/>
    </row>
    <row r="3" ht="24" customHeight="1">
      <c r="G3" s="4" t="s">
        <v>46</v>
      </c>
    </row>
    <row r="4" spans="1:7" ht="24" customHeight="1">
      <c r="A4" s="84" t="s">
        <v>147</v>
      </c>
      <c r="B4" s="84" t="s">
        <v>148</v>
      </c>
      <c r="C4" s="84" t="s">
        <v>126</v>
      </c>
      <c r="D4" s="84" t="s">
        <v>149</v>
      </c>
      <c r="E4" s="84" t="s">
        <v>150</v>
      </c>
      <c r="F4" s="84" t="s">
        <v>151</v>
      </c>
      <c r="G4" s="84" t="s">
        <v>152</v>
      </c>
    </row>
    <row r="5" spans="1:7" ht="24" customHeight="1">
      <c r="A5" s="84" t="s">
        <v>136</v>
      </c>
      <c r="B5" s="84" t="s">
        <v>136</v>
      </c>
      <c r="C5" s="84">
        <v>1</v>
      </c>
      <c r="D5" s="84">
        <v>2</v>
      </c>
      <c r="E5" s="84">
        <v>3</v>
      </c>
      <c r="F5" s="84">
        <v>4</v>
      </c>
      <c r="G5" s="84" t="s">
        <v>136</v>
      </c>
    </row>
    <row r="6" spans="1:7" ht="24" customHeight="1">
      <c r="A6" s="84"/>
      <c r="B6" s="168" t="s">
        <v>126</v>
      </c>
      <c r="C6" s="84">
        <f>D6+E6+F6</f>
        <v>4495.32</v>
      </c>
      <c r="D6" s="84">
        <f>D9+D11</f>
        <v>680.17</v>
      </c>
      <c r="E6" s="84">
        <f>E9+E11</f>
        <v>193.11</v>
      </c>
      <c r="F6" s="84">
        <f>F8+F9+F12+F14+F16+F17+F18+F19+F20+F21+F23+F24+F26</f>
        <v>3622.04</v>
      </c>
      <c r="G6" s="84"/>
    </row>
    <row r="7" spans="1:7" s="166" customFormat="1" ht="24" customHeight="1">
      <c r="A7" s="87">
        <v>201</v>
      </c>
      <c r="B7" s="169" t="s">
        <v>153</v>
      </c>
      <c r="C7" s="87">
        <f>C8+C9</f>
        <v>2003.0300000000002</v>
      </c>
      <c r="D7" s="87"/>
      <c r="E7" s="87"/>
      <c r="F7" s="87"/>
      <c r="G7" s="87"/>
    </row>
    <row r="8" spans="1:7" ht="24" customHeight="1">
      <c r="A8" s="67">
        <v>2010399</v>
      </c>
      <c r="B8" s="162" t="s">
        <v>154</v>
      </c>
      <c r="C8" s="84">
        <f>D8+E8+F8</f>
        <v>1089.18</v>
      </c>
      <c r="D8" s="103"/>
      <c r="E8" s="103"/>
      <c r="F8" s="170">
        <f>42.2+1.5+28+392+200+25.66+11+40+306+1.82+21+20</f>
        <v>1089.18</v>
      </c>
      <c r="G8" s="103"/>
    </row>
    <row r="9" spans="1:7" ht="24" customHeight="1">
      <c r="A9" s="160">
        <v>2010301</v>
      </c>
      <c r="B9" s="161" t="s">
        <v>155</v>
      </c>
      <c r="C9" s="84">
        <f>D9+E9+F9</f>
        <v>913.85</v>
      </c>
      <c r="D9" s="162">
        <f>680.17-30.73</f>
        <v>649.4399999999999</v>
      </c>
      <c r="E9" s="162">
        <f>63.55+129.56-5.3</f>
        <v>187.81</v>
      </c>
      <c r="F9" s="163">
        <f>38.6+38</f>
        <v>76.6</v>
      </c>
      <c r="G9" s="162"/>
    </row>
    <row r="10" spans="1:7" s="166" customFormat="1" ht="24" customHeight="1">
      <c r="A10" s="171">
        <v>207</v>
      </c>
      <c r="B10" s="130" t="s">
        <v>156</v>
      </c>
      <c r="C10" s="87">
        <f>C11+C12</f>
        <v>338.03</v>
      </c>
      <c r="D10" s="172"/>
      <c r="E10" s="172"/>
      <c r="F10" s="173"/>
      <c r="G10" s="172"/>
    </row>
    <row r="11" spans="1:7" ht="24" customHeight="1">
      <c r="A11" s="160">
        <v>2070404</v>
      </c>
      <c r="B11" s="174" t="s">
        <v>157</v>
      </c>
      <c r="C11" s="84">
        <f>D11+E11+F11</f>
        <v>36.029999999999994</v>
      </c>
      <c r="D11" s="162">
        <f>29.08+1.65</f>
        <v>30.729999999999997</v>
      </c>
      <c r="E11" s="162">
        <v>5.3</v>
      </c>
      <c r="F11" s="163"/>
      <c r="G11" s="162"/>
    </row>
    <row r="12" spans="1:7" ht="24" customHeight="1">
      <c r="A12" s="160">
        <v>2070199</v>
      </c>
      <c r="B12" s="161" t="s">
        <v>158</v>
      </c>
      <c r="C12" s="84">
        <f>D12+E12+F12</f>
        <v>302</v>
      </c>
      <c r="D12" s="162"/>
      <c r="E12" s="162"/>
      <c r="F12" s="163">
        <f>242+60</f>
        <v>302</v>
      </c>
      <c r="G12" s="162"/>
    </row>
    <row r="13" spans="1:7" s="166" customFormat="1" ht="24" customHeight="1">
      <c r="A13" s="171">
        <v>212</v>
      </c>
      <c r="B13" s="130" t="s">
        <v>159</v>
      </c>
      <c r="C13" s="87">
        <f>C14</f>
        <v>569.1099999999999</v>
      </c>
      <c r="D13" s="172"/>
      <c r="E13" s="172"/>
      <c r="F13" s="173"/>
      <c r="G13" s="172"/>
    </row>
    <row r="14" spans="1:7" ht="24" customHeight="1">
      <c r="A14" s="160">
        <v>2120501</v>
      </c>
      <c r="B14" s="161" t="s">
        <v>160</v>
      </c>
      <c r="C14" s="84">
        <f>D14+E14+F14</f>
        <v>569.1099999999999</v>
      </c>
      <c r="D14" s="162"/>
      <c r="E14" s="162"/>
      <c r="F14" s="163">
        <f>360+80+40+10+50+17.68+11.43</f>
        <v>569.1099999999999</v>
      </c>
      <c r="G14" s="162"/>
    </row>
    <row r="15" spans="1:7" s="166" customFormat="1" ht="24" customHeight="1">
      <c r="A15" s="171">
        <v>213</v>
      </c>
      <c r="B15" s="130" t="s">
        <v>161</v>
      </c>
      <c r="C15" s="87">
        <f>C16+C17+C18+C19+C20+C21</f>
        <v>1286</v>
      </c>
      <c r="D15" s="172"/>
      <c r="E15" s="172"/>
      <c r="F15" s="173"/>
      <c r="G15" s="172"/>
    </row>
    <row r="16" spans="1:7" ht="24" customHeight="1">
      <c r="A16" s="175">
        <v>2130505</v>
      </c>
      <c r="B16" s="161" t="s">
        <v>162</v>
      </c>
      <c r="C16" s="84">
        <f>D16+E16+F16</f>
        <v>220</v>
      </c>
      <c r="D16" s="162"/>
      <c r="E16" s="162"/>
      <c r="F16" s="176">
        <f>160+60</f>
        <v>220</v>
      </c>
      <c r="G16" s="162"/>
    </row>
    <row r="17" spans="1:7" ht="24" customHeight="1">
      <c r="A17" s="175">
        <v>2130126</v>
      </c>
      <c r="B17" s="161" t="s">
        <v>163</v>
      </c>
      <c r="C17" s="84">
        <f>D17+E17+F17</f>
        <v>162</v>
      </c>
      <c r="D17" s="162"/>
      <c r="E17" s="162"/>
      <c r="F17" s="177">
        <v>162</v>
      </c>
      <c r="G17" s="162"/>
    </row>
    <row r="18" spans="1:7" ht="24" customHeight="1">
      <c r="A18" s="175">
        <v>2130142</v>
      </c>
      <c r="B18" s="161" t="s">
        <v>164</v>
      </c>
      <c r="C18" s="84">
        <f>D18+E18+F18</f>
        <v>480</v>
      </c>
      <c r="D18" s="162"/>
      <c r="E18" s="162"/>
      <c r="F18" s="178">
        <v>480</v>
      </c>
      <c r="G18" s="162"/>
    </row>
    <row r="19" spans="1:7" ht="24" customHeight="1">
      <c r="A19" s="175">
        <v>2130316</v>
      </c>
      <c r="B19" s="161" t="s">
        <v>165</v>
      </c>
      <c r="C19" s="84">
        <f>D19+E19+F19</f>
        <v>130</v>
      </c>
      <c r="D19" s="162"/>
      <c r="E19" s="162"/>
      <c r="F19" s="178">
        <v>130</v>
      </c>
      <c r="G19" s="162"/>
    </row>
    <row r="20" spans="1:7" ht="24" customHeight="1">
      <c r="A20" s="179">
        <v>2130199</v>
      </c>
      <c r="B20" s="179" t="s">
        <v>166</v>
      </c>
      <c r="C20" s="84">
        <f>D20+E20+F20</f>
        <v>20</v>
      </c>
      <c r="D20" s="180"/>
      <c r="E20" s="180"/>
      <c r="F20" s="180">
        <v>20</v>
      </c>
      <c r="G20" s="115"/>
    </row>
    <row r="21" spans="1:7" ht="24" customHeight="1">
      <c r="A21" s="179">
        <v>2130305</v>
      </c>
      <c r="B21" s="179" t="s">
        <v>167</v>
      </c>
      <c r="C21" s="84">
        <f>D21+E21+F21</f>
        <v>274</v>
      </c>
      <c r="D21" s="180"/>
      <c r="E21" s="180"/>
      <c r="F21" s="180">
        <v>274</v>
      </c>
      <c r="G21" s="115"/>
    </row>
    <row r="22" spans="1:7" s="81" customFormat="1" ht="24" customHeight="1">
      <c r="A22" s="181">
        <v>214</v>
      </c>
      <c r="B22" s="182" t="s">
        <v>168</v>
      </c>
      <c r="C22" s="87">
        <f>C23+C24</f>
        <v>199.15</v>
      </c>
      <c r="D22" s="183"/>
      <c r="E22" s="183"/>
      <c r="F22" s="183"/>
      <c r="G22" s="184"/>
    </row>
    <row r="23" spans="1:7" ht="24" customHeight="1">
      <c r="A23" s="185">
        <v>2140106</v>
      </c>
      <c r="B23" s="161" t="s">
        <v>169</v>
      </c>
      <c r="C23" s="84">
        <f>D23+E23+F23</f>
        <v>59.15</v>
      </c>
      <c r="D23" s="162"/>
      <c r="E23" s="162"/>
      <c r="F23" s="186">
        <v>59.15</v>
      </c>
      <c r="G23" s="162"/>
    </row>
    <row r="24" spans="1:7" ht="24" customHeight="1">
      <c r="A24" s="179">
        <v>2140104</v>
      </c>
      <c r="B24" s="179" t="s">
        <v>170</v>
      </c>
      <c r="C24" s="84">
        <f>D24+E24+F24</f>
        <v>140</v>
      </c>
      <c r="D24" s="180"/>
      <c r="E24" s="180"/>
      <c r="F24" s="180">
        <v>140</v>
      </c>
      <c r="G24" s="115"/>
    </row>
    <row r="25" spans="1:7" s="81" customFormat="1" ht="24" customHeight="1">
      <c r="A25" s="181">
        <v>216</v>
      </c>
      <c r="B25" s="182" t="s">
        <v>171</v>
      </c>
      <c r="C25" s="87">
        <f>C26</f>
        <v>100</v>
      </c>
      <c r="D25" s="183"/>
      <c r="E25" s="183"/>
      <c r="F25" s="183"/>
      <c r="G25" s="184"/>
    </row>
    <row r="26" spans="1:7" ht="24" customHeight="1">
      <c r="A26" s="175">
        <v>2160504</v>
      </c>
      <c r="B26" s="161" t="s">
        <v>172</v>
      </c>
      <c r="C26" s="84">
        <f>D26+E26+F26</f>
        <v>100</v>
      </c>
      <c r="D26" s="162"/>
      <c r="E26" s="162"/>
      <c r="F26" s="176">
        <v>100</v>
      </c>
      <c r="G26" s="162"/>
    </row>
  </sheetData>
  <sheetProtection/>
  <autoFilter ref="A5:G21"/>
  <mergeCells count="1">
    <mergeCell ref="A2:G2"/>
  </mergeCells>
  <printOptions horizontalCentered="1"/>
  <pageMargins left="0.59" right="0.59" top="0.79" bottom="0.79" header="0.5" footer="0.5"/>
  <pageSetup fitToHeight="1000" fitToWidth="1"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F62"/>
  <sheetViews>
    <sheetView showGridLines="0" showZeros="0" workbookViewId="0" topLeftCell="A1">
      <selection activeCell="J3" sqref="J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2" t="s">
        <v>22</v>
      </c>
      <c r="B2" s="82"/>
      <c r="C2" s="82"/>
      <c r="D2" s="82"/>
      <c r="E2" s="82"/>
      <c r="F2" s="82"/>
    </row>
    <row r="3" ht="22.5" customHeight="1">
      <c r="F3" s="4" t="s">
        <v>46</v>
      </c>
    </row>
    <row r="4" spans="1:6" ht="22.5" customHeight="1">
      <c r="A4" s="84" t="s">
        <v>173</v>
      </c>
      <c r="B4" s="84" t="s">
        <v>174</v>
      </c>
      <c r="C4" s="84" t="s">
        <v>126</v>
      </c>
      <c r="D4" s="84" t="s">
        <v>149</v>
      </c>
      <c r="E4" s="84" t="s">
        <v>150</v>
      </c>
      <c r="F4" s="84" t="s">
        <v>151</v>
      </c>
    </row>
    <row r="5" spans="1:6" ht="15.75" customHeight="1">
      <c r="A5" s="70" t="s">
        <v>136</v>
      </c>
      <c r="B5" s="70" t="s">
        <v>136</v>
      </c>
      <c r="C5" s="70">
        <v>1</v>
      </c>
      <c r="D5" s="70">
        <v>2</v>
      </c>
      <c r="E5" s="70">
        <v>3</v>
      </c>
      <c r="F5" s="70">
        <v>4</v>
      </c>
    </row>
    <row r="6" spans="1:6" ht="12.75" customHeight="1">
      <c r="A6" s="150"/>
      <c r="B6" s="98" t="s">
        <v>126</v>
      </c>
      <c r="C6" s="151">
        <f>C7+C18+C44+C49</f>
        <v>4495.320000000001</v>
      </c>
      <c r="D6" s="151">
        <f>D7+D18+D49</f>
        <v>680.17</v>
      </c>
      <c r="E6" s="151">
        <f>E7+E18+E49</f>
        <v>193.10999999999996</v>
      </c>
      <c r="F6" s="151">
        <f>F18+F44</f>
        <v>3622.04</v>
      </c>
    </row>
    <row r="7" spans="1:6" s="148" customFormat="1" ht="25.5" customHeight="1">
      <c r="A7" s="153">
        <v>301</v>
      </c>
      <c r="B7" s="154" t="s">
        <v>175</v>
      </c>
      <c r="C7" s="155">
        <f>D7+E7+F7</f>
        <v>619.04</v>
      </c>
      <c r="D7" s="155">
        <f>SUM(D8:D17)</f>
        <v>619.04</v>
      </c>
      <c r="E7" s="155">
        <f>SUM(E8:E17)</f>
        <v>0</v>
      </c>
      <c r="F7" s="155"/>
    </row>
    <row r="8" spans="1:6" s="148" customFormat="1" ht="25.5" customHeight="1">
      <c r="A8" s="156">
        <v>30101</v>
      </c>
      <c r="B8" s="157" t="s">
        <v>176</v>
      </c>
      <c r="C8" s="158">
        <f aca="true" t="shared" si="0" ref="C8:C17">D8+E8</f>
        <v>285.0192</v>
      </c>
      <c r="D8" s="158">
        <v>285.0192</v>
      </c>
      <c r="E8" s="158"/>
      <c r="F8" s="158"/>
    </row>
    <row r="9" spans="1:6" s="148" customFormat="1" ht="25.5" customHeight="1">
      <c r="A9" s="156">
        <v>30102</v>
      </c>
      <c r="B9" s="157" t="s">
        <v>177</v>
      </c>
      <c r="C9" s="158">
        <f t="shared" si="0"/>
        <v>58.5</v>
      </c>
      <c r="D9" s="158">
        <v>58.5</v>
      </c>
      <c r="E9" s="158"/>
      <c r="F9" s="158"/>
    </row>
    <row r="10" spans="1:6" s="148" customFormat="1" ht="25.5" customHeight="1">
      <c r="A10" s="156">
        <v>3010201</v>
      </c>
      <c r="B10" s="157" t="s">
        <v>178</v>
      </c>
      <c r="C10" s="158">
        <f t="shared" si="0"/>
        <v>17.459</v>
      </c>
      <c r="D10" s="158">
        <v>17.459</v>
      </c>
      <c r="E10" s="158"/>
      <c r="F10" s="158"/>
    </row>
    <row r="11" spans="1:6" s="148" customFormat="1" ht="25.5" customHeight="1">
      <c r="A11" s="156">
        <v>30103</v>
      </c>
      <c r="B11" s="157" t="s">
        <v>179</v>
      </c>
      <c r="C11" s="158">
        <f t="shared" si="0"/>
        <v>16.297638</v>
      </c>
      <c r="D11" s="158">
        <v>16.297638</v>
      </c>
      <c r="E11" s="158"/>
      <c r="F11" s="158"/>
    </row>
    <row r="12" spans="1:6" s="148" customFormat="1" ht="25.5" customHeight="1">
      <c r="A12" s="156">
        <v>30107</v>
      </c>
      <c r="B12" s="157" t="s">
        <v>180</v>
      </c>
      <c r="C12" s="158">
        <f t="shared" si="0"/>
        <v>65.61</v>
      </c>
      <c r="D12" s="158">
        <v>65.61</v>
      </c>
      <c r="E12" s="158"/>
      <c r="F12" s="158"/>
    </row>
    <row r="13" spans="1:6" s="148" customFormat="1" ht="25.5" customHeight="1">
      <c r="A13" s="156">
        <v>30109</v>
      </c>
      <c r="B13" s="157" t="s">
        <v>181</v>
      </c>
      <c r="C13" s="158">
        <f t="shared" si="0"/>
        <v>109.97193500000002</v>
      </c>
      <c r="D13" s="158">
        <v>109.97193500000002</v>
      </c>
      <c r="E13" s="158"/>
      <c r="F13" s="158"/>
    </row>
    <row r="14" spans="1:6" s="148" customFormat="1" ht="25.5" customHeight="1">
      <c r="A14" s="156">
        <v>3011201</v>
      </c>
      <c r="B14" s="157" t="s">
        <v>182</v>
      </c>
      <c r="C14" s="158">
        <f t="shared" si="0"/>
        <v>2.08236</v>
      </c>
      <c r="D14" s="158">
        <v>2.08236</v>
      </c>
      <c r="E14" s="158"/>
      <c r="F14" s="158"/>
    </row>
    <row r="15" spans="1:6" s="148" customFormat="1" ht="25.5" customHeight="1">
      <c r="A15" s="156">
        <v>3011202</v>
      </c>
      <c r="B15" s="157" t="s">
        <v>183</v>
      </c>
      <c r="C15" s="158">
        <f t="shared" si="0"/>
        <v>3.412663</v>
      </c>
      <c r="D15" s="158">
        <v>3.412663</v>
      </c>
      <c r="E15" s="158"/>
      <c r="F15" s="158"/>
    </row>
    <row r="16" spans="1:6" s="148" customFormat="1" ht="25.5" customHeight="1">
      <c r="A16" s="156">
        <v>30113</v>
      </c>
      <c r="B16" s="157" t="s">
        <v>184</v>
      </c>
      <c r="C16" s="158">
        <f t="shared" si="0"/>
        <v>51.190704</v>
      </c>
      <c r="D16" s="158">
        <v>51.190704</v>
      </c>
      <c r="E16" s="158"/>
      <c r="F16" s="158"/>
    </row>
    <row r="17" spans="1:6" s="148" customFormat="1" ht="25.5" customHeight="1">
      <c r="A17" s="156">
        <v>30199</v>
      </c>
      <c r="B17" s="157" t="s">
        <v>185</v>
      </c>
      <c r="C17" s="158">
        <f t="shared" si="0"/>
        <v>9.4965</v>
      </c>
      <c r="D17" s="158">
        <v>9.4965</v>
      </c>
      <c r="E17" s="158"/>
      <c r="F17" s="155"/>
    </row>
    <row r="18" spans="1:6" s="149" customFormat="1" ht="25.5" customHeight="1">
      <c r="A18" s="153">
        <v>302</v>
      </c>
      <c r="B18" s="154" t="s">
        <v>186</v>
      </c>
      <c r="C18" s="155">
        <f>D18+E18+F18</f>
        <v>2493.15</v>
      </c>
      <c r="D18" s="155">
        <f aca="true" t="shared" si="1" ref="D18:F18">SUM(D19:D43)</f>
        <v>0</v>
      </c>
      <c r="E18" s="155">
        <f t="shared" si="1"/>
        <v>193.10999999999996</v>
      </c>
      <c r="F18" s="155">
        <f t="shared" si="1"/>
        <v>2300.04</v>
      </c>
    </row>
    <row r="19" spans="1:6" s="148" customFormat="1" ht="25.5" customHeight="1">
      <c r="A19" s="156">
        <v>30201</v>
      </c>
      <c r="B19" s="157" t="s">
        <v>187</v>
      </c>
      <c r="C19" s="158">
        <f aca="true" t="shared" si="2" ref="C19:C37">D19+E19</f>
        <v>26.384</v>
      </c>
      <c r="D19" s="158"/>
      <c r="E19" s="158">
        <v>26.384</v>
      </c>
      <c r="F19" s="158">
        <f>30+60+10+5+42+30+3+10+20+1.3+0.9+0.9+8+35.5+1+5.9</f>
        <v>263.5</v>
      </c>
    </row>
    <row r="20" spans="1:6" s="148" customFormat="1" ht="25.5" customHeight="1">
      <c r="A20" s="156">
        <v>30202</v>
      </c>
      <c r="B20" s="157" t="s">
        <v>188</v>
      </c>
      <c r="C20" s="158">
        <f t="shared" si="2"/>
        <v>10.4</v>
      </c>
      <c r="D20" s="158"/>
      <c r="E20" s="158">
        <v>10.4</v>
      </c>
      <c r="F20" s="158">
        <v>79.59</v>
      </c>
    </row>
    <row r="21" spans="1:6" s="148" customFormat="1" ht="25.5" customHeight="1">
      <c r="A21" s="156">
        <v>30204</v>
      </c>
      <c r="B21" s="157" t="s">
        <v>189</v>
      </c>
      <c r="C21" s="158">
        <f t="shared" si="2"/>
        <v>1.5</v>
      </c>
      <c r="D21" s="158"/>
      <c r="E21" s="158">
        <v>1.5</v>
      </c>
      <c r="F21" s="158"/>
    </row>
    <row r="22" spans="1:6" s="148" customFormat="1" ht="25.5" customHeight="1">
      <c r="A22" s="156">
        <v>30205</v>
      </c>
      <c r="B22" s="157" t="s">
        <v>190</v>
      </c>
      <c r="C22" s="158">
        <f t="shared" si="2"/>
        <v>4.3</v>
      </c>
      <c r="D22" s="158"/>
      <c r="E22" s="158">
        <v>4.3</v>
      </c>
      <c r="F22" s="158">
        <v>15.7</v>
      </c>
    </row>
    <row r="23" spans="1:6" s="148" customFormat="1" ht="25.5" customHeight="1">
      <c r="A23" s="156">
        <v>30206</v>
      </c>
      <c r="B23" s="157" t="s">
        <v>191</v>
      </c>
      <c r="C23" s="158">
        <f t="shared" si="2"/>
        <v>5.35</v>
      </c>
      <c r="D23" s="158"/>
      <c r="E23" s="158">
        <v>5.35</v>
      </c>
      <c r="F23" s="158">
        <v>50.8</v>
      </c>
    </row>
    <row r="24" spans="1:6" s="148" customFormat="1" ht="25.5" customHeight="1">
      <c r="A24" s="156">
        <v>30207</v>
      </c>
      <c r="B24" s="157" t="s">
        <v>192</v>
      </c>
      <c r="C24" s="158">
        <f t="shared" si="2"/>
        <v>6.05</v>
      </c>
      <c r="D24" s="158"/>
      <c r="E24" s="158">
        <v>6.05</v>
      </c>
      <c r="F24" s="158">
        <v>6.7</v>
      </c>
    </row>
    <row r="25" spans="1:6" s="148" customFormat="1" ht="25.5" customHeight="1">
      <c r="A25" s="156">
        <v>30208</v>
      </c>
      <c r="B25" s="157" t="s">
        <v>193</v>
      </c>
      <c r="C25" s="158">
        <f t="shared" si="2"/>
        <v>0.3</v>
      </c>
      <c r="D25" s="158"/>
      <c r="E25" s="158">
        <v>0.3</v>
      </c>
      <c r="F25" s="158">
        <v>1</v>
      </c>
    </row>
    <row r="26" spans="1:6" s="148" customFormat="1" ht="25.5" customHeight="1">
      <c r="A26" s="156">
        <v>30211</v>
      </c>
      <c r="B26" s="157" t="s">
        <v>194</v>
      </c>
      <c r="C26" s="158">
        <f t="shared" si="2"/>
        <v>4.18</v>
      </c>
      <c r="D26" s="158"/>
      <c r="E26" s="158">
        <v>4.18</v>
      </c>
      <c r="F26" s="158"/>
    </row>
    <row r="27" spans="1:6" s="148" customFormat="1" ht="25.5" customHeight="1">
      <c r="A27" s="156">
        <v>30213</v>
      </c>
      <c r="B27" s="157" t="s">
        <v>195</v>
      </c>
      <c r="C27" s="158">
        <f t="shared" si="2"/>
        <v>45.29999</v>
      </c>
      <c r="D27" s="158"/>
      <c r="E27" s="158">
        <v>45.29999</v>
      </c>
      <c r="F27" s="158">
        <v>440.43</v>
      </c>
    </row>
    <row r="28" spans="1:6" s="148" customFormat="1" ht="25.5" customHeight="1">
      <c r="A28" s="156">
        <v>30218</v>
      </c>
      <c r="B28" s="157" t="s">
        <v>196</v>
      </c>
      <c r="C28" s="158">
        <f t="shared" si="2"/>
        <v>0.1</v>
      </c>
      <c r="D28" s="158"/>
      <c r="E28" s="158">
        <v>0.1</v>
      </c>
      <c r="F28" s="158"/>
    </row>
    <row r="29" spans="1:6" s="148" customFormat="1" ht="25.5" customHeight="1">
      <c r="A29" s="156">
        <v>30215</v>
      </c>
      <c r="B29" s="157" t="s">
        <v>197</v>
      </c>
      <c r="C29" s="158">
        <f t="shared" si="2"/>
        <v>6.75</v>
      </c>
      <c r="D29" s="158"/>
      <c r="E29" s="158">
        <v>6.75</v>
      </c>
      <c r="F29" s="158"/>
    </row>
    <row r="30" spans="1:6" s="148" customFormat="1" ht="25.5" customHeight="1">
      <c r="A30" s="156">
        <v>30216</v>
      </c>
      <c r="B30" s="157" t="s">
        <v>198</v>
      </c>
      <c r="C30" s="158">
        <f t="shared" si="2"/>
        <v>1</v>
      </c>
      <c r="D30" s="158"/>
      <c r="E30" s="158">
        <v>1</v>
      </c>
      <c r="F30" s="158"/>
    </row>
    <row r="31" spans="1:6" s="148" customFormat="1" ht="25.5" customHeight="1">
      <c r="A31" s="156">
        <v>30217</v>
      </c>
      <c r="B31" s="157" t="s">
        <v>199</v>
      </c>
      <c r="C31" s="158">
        <f t="shared" si="2"/>
        <v>15.6</v>
      </c>
      <c r="D31" s="158"/>
      <c r="E31" s="158">
        <v>15.6</v>
      </c>
      <c r="F31" s="158"/>
    </row>
    <row r="32" spans="1:6" s="148" customFormat="1" ht="25.5" customHeight="1">
      <c r="A32" s="156">
        <v>3022601</v>
      </c>
      <c r="B32" s="157" t="s">
        <v>200</v>
      </c>
      <c r="C32" s="158">
        <f t="shared" si="2"/>
        <v>18</v>
      </c>
      <c r="D32" s="158"/>
      <c r="E32" s="158">
        <v>18</v>
      </c>
      <c r="F32" s="158"/>
    </row>
    <row r="33" spans="1:6" s="148" customFormat="1" ht="25.5" customHeight="1">
      <c r="A33" s="156">
        <v>30228</v>
      </c>
      <c r="B33" s="157" t="s">
        <v>201</v>
      </c>
      <c r="C33" s="158">
        <f t="shared" si="2"/>
        <v>6.88001</v>
      </c>
      <c r="D33" s="158"/>
      <c r="E33" s="158">
        <v>6.88001</v>
      </c>
      <c r="F33" s="158"/>
    </row>
    <row r="34" spans="1:6" s="148" customFormat="1" ht="25.5" customHeight="1">
      <c r="A34" s="156">
        <v>30229</v>
      </c>
      <c r="B34" s="157" t="s">
        <v>202</v>
      </c>
      <c r="C34" s="158">
        <f t="shared" si="2"/>
        <v>1.1</v>
      </c>
      <c r="D34" s="158"/>
      <c r="E34" s="158">
        <v>1.1</v>
      </c>
      <c r="F34" s="158"/>
    </row>
    <row r="35" spans="1:6" s="148" customFormat="1" ht="25.5" customHeight="1">
      <c r="A35" s="156">
        <v>30231</v>
      </c>
      <c r="B35" s="157" t="s">
        <v>203</v>
      </c>
      <c r="C35" s="158">
        <f t="shared" si="2"/>
        <v>8</v>
      </c>
      <c r="D35" s="158"/>
      <c r="E35" s="158">
        <v>8</v>
      </c>
      <c r="F35" s="158"/>
    </row>
    <row r="36" spans="1:6" s="148" customFormat="1" ht="25.5" customHeight="1">
      <c r="A36" s="156">
        <v>30239</v>
      </c>
      <c r="B36" s="157" t="s">
        <v>204</v>
      </c>
      <c r="C36" s="158">
        <f t="shared" si="2"/>
        <v>19.38</v>
      </c>
      <c r="D36" s="158"/>
      <c r="E36" s="158">
        <v>19.38</v>
      </c>
      <c r="F36" s="158">
        <v>55</v>
      </c>
    </row>
    <row r="37" spans="1:6" s="148" customFormat="1" ht="25.5" customHeight="1">
      <c r="A37" s="156">
        <v>30299</v>
      </c>
      <c r="B37" s="157" t="s">
        <v>205</v>
      </c>
      <c r="C37" s="158">
        <f t="shared" si="2"/>
        <v>12.536</v>
      </c>
      <c r="D37" s="158"/>
      <c r="E37" s="158">
        <v>12.536</v>
      </c>
      <c r="F37" s="158">
        <v>555.77</v>
      </c>
    </row>
    <row r="38" spans="1:6" s="148" customFormat="1" ht="25.5" customHeight="1">
      <c r="A38" s="156" t="s">
        <v>206</v>
      </c>
      <c r="B38" s="157" t="s">
        <v>207</v>
      </c>
      <c r="C38" s="158"/>
      <c r="D38" s="158"/>
      <c r="E38" s="158"/>
      <c r="F38" s="158">
        <v>427.4</v>
      </c>
    </row>
    <row r="39" spans="1:6" s="148" customFormat="1" ht="25.5" customHeight="1">
      <c r="A39" s="156" t="s">
        <v>208</v>
      </c>
      <c r="B39" s="157" t="s">
        <v>209</v>
      </c>
      <c r="C39" s="158"/>
      <c r="D39" s="158"/>
      <c r="E39" s="158"/>
      <c r="F39" s="158">
        <v>331.15</v>
      </c>
    </row>
    <row r="40" spans="1:6" s="148" customFormat="1" ht="25.5" customHeight="1">
      <c r="A40" s="156" t="s">
        <v>210</v>
      </c>
      <c r="B40" s="157" t="s">
        <v>211</v>
      </c>
      <c r="C40" s="158"/>
      <c r="D40" s="158"/>
      <c r="E40" s="158"/>
      <c r="F40" s="158">
        <v>37</v>
      </c>
    </row>
    <row r="41" spans="1:6" s="148" customFormat="1" ht="25.5" customHeight="1">
      <c r="A41" s="164" t="s">
        <v>212</v>
      </c>
      <c r="B41" s="165" t="s">
        <v>213</v>
      </c>
      <c r="C41" s="158"/>
      <c r="D41" s="158"/>
      <c r="E41" s="158"/>
      <c r="F41" s="158">
        <v>13</v>
      </c>
    </row>
    <row r="42" spans="1:6" s="148" customFormat="1" ht="25.5" customHeight="1">
      <c r="A42" s="164" t="s">
        <v>214</v>
      </c>
      <c r="B42" s="165" t="s">
        <v>215</v>
      </c>
      <c r="C42" s="158"/>
      <c r="D42" s="158"/>
      <c r="E42" s="158"/>
      <c r="F42" s="158">
        <v>8</v>
      </c>
    </row>
    <row r="43" spans="1:6" s="148" customFormat="1" ht="25.5" customHeight="1">
      <c r="A43" s="164" t="s">
        <v>216</v>
      </c>
      <c r="B43" s="165" t="s">
        <v>217</v>
      </c>
      <c r="C43" s="158"/>
      <c r="D43" s="158"/>
      <c r="E43" s="158"/>
      <c r="F43" s="158">
        <v>15</v>
      </c>
    </row>
    <row r="44" spans="1:6" s="148" customFormat="1" ht="25.5" customHeight="1">
      <c r="A44" s="153" t="s">
        <v>218</v>
      </c>
      <c r="B44" s="154" t="s">
        <v>219</v>
      </c>
      <c r="C44" s="155">
        <f>F44</f>
        <v>1322</v>
      </c>
      <c r="D44" s="155"/>
      <c r="E44" s="155"/>
      <c r="F44" s="155">
        <f>F45+F46+F47+F48</f>
        <v>1322</v>
      </c>
    </row>
    <row r="45" spans="1:6" s="148" customFormat="1" ht="25.5" customHeight="1">
      <c r="A45" s="156" t="s">
        <v>220</v>
      </c>
      <c r="B45" s="157" t="s">
        <v>221</v>
      </c>
      <c r="C45" s="158"/>
      <c r="D45" s="158"/>
      <c r="E45" s="158"/>
      <c r="F45" s="158">
        <v>80</v>
      </c>
    </row>
    <row r="46" spans="1:6" s="148" customFormat="1" ht="25.5" customHeight="1">
      <c r="A46" s="156" t="s">
        <v>222</v>
      </c>
      <c r="B46" s="157" t="s">
        <v>223</v>
      </c>
      <c r="C46" s="158"/>
      <c r="D46" s="158"/>
      <c r="E46" s="158"/>
      <c r="F46" s="158">
        <v>38</v>
      </c>
    </row>
    <row r="47" spans="1:6" s="148" customFormat="1" ht="25.5" customHeight="1">
      <c r="A47" s="156" t="s">
        <v>224</v>
      </c>
      <c r="B47" s="157" t="s">
        <v>225</v>
      </c>
      <c r="C47" s="158"/>
      <c r="D47" s="158"/>
      <c r="E47" s="158"/>
      <c r="F47" s="158">
        <v>1184</v>
      </c>
    </row>
    <row r="48" spans="1:6" s="149" customFormat="1" ht="25.5" customHeight="1">
      <c r="A48" s="164" t="s">
        <v>226</v>
      </c>
      <c r="B48" s="165" t="s">
        <v>227</v>
      </c>
      <c r="C48" s="158"/>
      <c r="D48" s="158"/>
      <c r="E48" s="158"/>
      <c r="F48" s="158">
        <v>20</v>
      </c>
    </row>
    <row r="49" spans="1:6" s="148" customFormat="1" ht="25.5" customHeight="1">
      <c r="A49" s="153">
        <v>303</v>
      </c>
      <c r="B49" s="154" t="s">
        <v>228</v>
      </c>
      <c r="C49" s="155">
        <f>D49+E49+F49</f>
        <v>61.129999999999995</v>
      </c>
      <c r="D49" s="155">
        <f>SUM(D50:D62)</f>
        <v>61.129999999999995</v>
      </c>
      <c r="E49" s="155">
        <f>SUM(E50:E62)</f>
        <v>0</v>
      </c>
      <c r="F49" s="155"/>
    </row>
    <row r="50" spans="1:6" s="148" customFormat="1" ht="25.5" customHeight="1">
      <c r="A50" s="156">
        <v>30301</v>
      </c>
      <c r="B50" s="157" t="s">
        <v>229</v>
      </c>
      <c r="C50" s="158">
        <f aca="true" t="shared" si="3" ref="C50:C62">D50+E50</f>
        <v>12.214364</v>
      </c>
      <c r="D50" s="158">
        <v>12.214364</v>
      </c>
      <c r="E50" s="158"/>
      <c r="F50" s="158"/>
    </row>
    <row r="51" spans="1:6" s="148" customFormat="1" ht="25.5" customHeight="1">
      <c r="A51" s="156">
        <v>30302</v>
      </c>
      <c r="B51" s="157" t="s">
        <v>230</v>
      </c>
      <c r="C51" s="158">
        <f t="shared" si="3"/>
        <v>6.156</v>
      </c>
      <c r="D51" s="158">
        <v>6.156</v>
      </c>
      <c r="E51" s="158"/>
      <c r="F51" s="158"/>
    </row>
    <row r="52" spans="1:6" s="148" customFormat="1" ht="25.5" customHeight="1">
      <c r="A52" s="156">
        <v>3030103</v>
      </c>
      <c r="B52" s="157" t="s">
        <v>231</v>
      </c>
      <c r="C52" s="158">
        <f t="shared" si="3"/>
        <v>0.2905</v>
      </c>
      <c r="D52" s="158">
        <v>0.2905</v>
      </c>
      <c r="E52" s="158"/>
      <c r="F52" s="158"/>
    </row>
    <row r="53" spans="1:6" s="148" customFormat="1" ht="25.5" customHeight="1">
      <c r="A53" s="156">
        <v>3030105</v>
      </c>
      <c r="B53" s="157" t="s">
        <v>185</v>
      </c>
      <c r="C53" s="158">
        <f t="shared" si="3"/>
        <v>0.2922</v>
      </c>
      <c r="D53" s="158">
        <v>0.2922</v>
      </c>
      <c r="E53" s="158"/>
      <c r="F53" s="158"/>
    </row>
    <row r="54" spans="1:6" s="148" customFormat="1" ht="25.5" customHeight="1">
      <c r="A54" s="156">
        <v>3030106</v>
      </c>
      <c r="B54" s="157" t="s">
        <v>232</v>
      </c>
      <c r="C54" s="158">
        <f t="shared" si="3"/>
        <v>0.144</v>
      </c>
      <c r="D54" s="158">
        <v>0.144</v>
      </c>
      <c r="E54" s="158"/>
      <c r="F54" s="155"/>
    </row>
    <row r="55" spans="1:6" s="148" customFormat="1" ht="25.5" customHeight="1">
      <c r="A55" s="156">
        <v>3030201</v>
      </c>
      <c r="B55" s="157" t="s">
        <v>233</v>
      </c>
      <c r="C55" s="158">
        <f t="shared" si="3"/>
        <v>18.800435999999998</v>
      </c>
      <c r="D55" s="158">
        <v>18.800435999999998</v>
      </c>
      <c r="E55" s="158"/>
      <c r="F55" s="158"/>
    </row>
    <row r="56" spans="1:6" s="148" customFormat="1" ht="25.5" customHeight="1">
      <c r="A56" s="156">
        <v>3030202</v>
      </c>
      <c r="B56" s="157" t="s">
        <v>234</v>
      </c>
      <c r="C56" s="158">
        <f t="shared" si="3"/>
        <v>3.6416</v>
      </c>
      <c r="D56" s="158">
        <v>3.6416</v>
      </c>
      <c r="E56" s="158"/>
      <c r="F56" s="158"/>
    </row>
    <row r="57" spans="1:6" s="148" customFormat="1" ht="25.5" customHeight="1">
      <c r="A57" s="156">
        <v>3030204</v>
      </c>
      <c r="B57" s="157" t="s">
        <v>185</v>
      </c>
      <c r="C57" s="158">
        <f t="shared" si="3"/>
        <v>1.3545</v>
      </c>
      <c r="D57" s="158">
        <v>1.3545</v>
      </c>
      <c r="E57" s="158"/>
      <c r="F57" s="158"/>
    </row>
    <row r="58" spans="1:6" s="148" customFormat="1" ht="25.5" customHeight="1">
      <c r="A58" s="156">
        <v>3030207</v>
      </c>
      <c r="B58" s="157" t="s">
        <v>232</v>
      </c>
      <c r="C58" s="158">
        <f t="shared" si="3"/>
        <v>0.072</v>
      </c>
      <c r="D58" s="158">
        <v>0.072</v>
      </c>
      <c r="E58" s="158"/>
      <c r="F58" s="158"/>
    </row>
    <row r="59" spans="1:6" s="148" customFormat="1" ht="25.5" customHeight="1">
      <c r="A59" s="156">
        <v>3030401</v>
      </c>
      <c r="B59" s="157" t="s">
        <v>235</v>
      </c>
      <c r="C59" s="158">
        <f t="shared" si="3"/>
        <v>0.516</v>
      </c>
      <c r="D59" s="158">
        <v>0.516</v>
      </c>
      <c r="E59" s="158"/>
      <c r="F59" s="158"/>
    </row>
    <row r="60" spans="1:6" s="148" customFormat="1" ht="25.5" customHeight="1">
      <c r="A60" s="156">
        <v>3030501</v>
      </c>
      <c r="B60" s="157" t="s">
        <v>236</v>
      </c>
      <c r="C60" s="158">
        <f t="shared" si="3"/>
        <v>8.58</v>
      </c>
      <c r="D60" s="158">
        <v>8.58</v>
      </c>
      <c r="E60" s="158"/>
      <c r="F60" s="158"/>
    </row>
    <row r="61" spans="1:6" s="148" customFormat="1" ht="25.5" customHeight="1">
      <c r="A61" s="156">
        <v>3030503</v>
      </c>
      <c r="B61" s="157" t="s">
        <v>237</v>
      </c>
      <c r="C61" s="158">
        <f t="shared" si="3"/>
        <v>1.8684</v>
      </c>
      <c r="D61" s="158">
        <v>1.8684</v>
      </c>
      <c r="E61" s="158"/>
      <c r="F61" s="158"/>
    </row>
    <row r="62" spans="1:6" ht="12.75" customHeight="1">
      <c r="A62" s="156">
        <v>3030504</v>
      </c>
      <c r="B62" s="157" t="s">
        <v>238</v>
      </c>
      <c r="C62" s="158">
        <f t="shared" si="3"/>
        <v>7.2</v>
      </c>
      <c r="D62" s="158">
        <v>7.2</v>
      </c>
      <c r="E62" s="158"/>
      <c r="F62" s="158"/>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6"/>
  <sheetViews>
    <sheetView showGridLines="0" showZeros="0" workbookViewId="0" topLeftCell="A1">
      <selection activeCell="C10" sqref="C10"/>
    </sheetView>
  </sheetViews>
  <sheetFormatPr defaultColWidth="9.16015625" defaultRowHeight="12.75" customHeight="1"/>
  <cols>
    <col min="1" max="1" width="21.33203125" style="0" customWidth="1"/>
    <col min="2" max="2" width="40.5" style="0" customWidth="1"/>
    <col min="3" max="6" width="21.33203125" style="0" customWidth="1"/>
  </cols>
  <sheetData>
    <row r="1" ht="30" customHeight="1">
      <c r="A1" s="59" t="s">
        <v>23</v>
      </c>
    </row>
    <row r="2" spans="1:6" ht="28.5" customHeight="1">
      <c r="A2" s="82" t="s">
        <v>239</v>
      </c>
      <c r="B2" s="82"/>
      <c r="C2" s="82"/>
      <c r="D2" s="82"/>
      <c r="E2" s="82"/>
      <c r="F2" s="82"/>
    </row>
    <row r="3" ht="22.5" customHeight="1">
      <c r="F3" s="4" t="s">
        <v>46</v>
      </c>
    </row>
    <row r="4" spans="1:6" ht="22.5" customHeight="1">
      <c r="A4" s="84" t="s">
        <v>147</v>
      </c>
      <c r="B4" s="84" t="s">
        <v>148</v>
      </c>
      <c r="C4" s="84" t="s">
        <v>126</v>
      </c>
      <c r="D4" s="84" t="s">
        <v>149</v>
      </c>
      <c r="E4" s="84" t="s">
        <v>150</v>
      </c>
      <c r="F4" s="84" t="s">
        <v>152</v>
      </c>
    </row>
    <row r="5" spans="1:6" ht="15.75" customHeight="1">
      <c r="A5" s="70" t="s">
        <v>136</v>
      </c>
      <c r="B5" s="70" t="s">
        <v>136</v>
      </c>
      <c r="C5" s="70">
        <v>1</v>
      </c>
      <c r="D5" s="70">
        <v>2</v>
      </c>
      <c r="E5" s="70">
        <v>3</v>
      </c>
      <c r="F5" s="70" t="s">
        <v>136</v>
      </c>
    </row>
    <row r="6" spans="1:6" s="159" customFormat="1" ht="18.75" customHeight="1">
      <c r="A6" s="160">
        <v>2010301</v>
      </c>
      <c r="B6" s="161" t="s">
        <v>155</v>
      </c>
      <c r="C6" s="84">
        <f>D6+E6+F6</f>
        <v>873.28</v>
      </c>
      <c r="D6" s="162">
        <f>203.42+476.75</f>
        <v>680.17</v>
      </c>
      <c r="E6" s="162">
        <f>63.55+129.56</f>
        <v>193.11</v>
      </c>
      <c r="F6" s="16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lucky</cp:lastModifiedBy>
  <cp:lastPrinted>2018-06-07T08:36:30Z</cp:lastPrinted>
  <dcterms:created xsi:type="dcterms:W3CDTF">2018-01-09T01:56:11Z</dcterms:created>
  <dcterms:modified xsi:type="dcterms:W3CDTF">2018-07-18T05:16:56Z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